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Оценщики\!!!ГКО 2022\На совещание министром\На 27-07-2022\"/>
    </mc:Choice>
  </mc:AlternateContent>
  <xr:revisionPtr revIDLastSave="0" documentId="13_ncr:1_{8CDD77BD-F7A3-469A-A191-EC62ED1A84DA}" xr6:coauthVersionLast="47" xr6:coauthVersionMax="47" xr10:uidLastSave="{00000000-0000-0000-0000-000000000000}"/>
  <bookViews>
    <workbookView xWindow="28815" yWindow="45" windowWidth="14340" windowHeight="15390" xr2:uid="{00000000-000D-0000-FFFF-FFFF00000000}"/>
  </bookViews>
  <sheets>
    <sheet name="Анализ КС ЗУ" sheetId="2" r:id="rId1"/>
    <sheet name="Сводная по сегментам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1" i="2" l="1"/>
  <c r="M31" i="2"/>
  <c r="N27" i="2"/>
  <c r="M27" i="2"/>
  <c r="CE28" i="2"/>
  <c r="F36" i="3" l="1"/>
  <c r="G36" i="3" s="1"/>
  <c r="F35" i="3"/>
  <c r="G35" i="3" s="1"/>
  <c r="F33" i="3"/>
  <c r="G33" i="3" s="1"/>
  <c r="F32" i="3"/>
  <c r="G32" i="3" s="1"/>
  <c r="F30" i="3"/>
  <c r="G30" i="3" s="1"/>
  <c r="F29" i="3"/>
  <c r="G29" i="3" s="1"/>
  <c r="F27" i="3"/>
  <c r="G27" i="3" s="1"/>
  <c r="F26" i="3"/>
  <c r="G26" i="3" s="1"/>
  <c r="F24" i="3"/>
  <c r="G24" i="3" s="1"/>
  <c r="F23" i="3"/>
  <c r="G23" i="3" s="1"/>
  <c r="F42" i="3"/>
  <c r="G42" i="3" s="1"/>
  <c r="F41" i="3"/>
  <c r="G41" i="3" s="1"/>
  <c r="F39" i="3"/>
  <c r="G39" i="3" s="1"/>
  <c r="F38" i="3"/>
  <c r="G38" i="3" s="1"/>
  <c r="F21" i="3"/>
  <c r="G21" i="3" s="1"/>
  <c r="F20" i="3"/>
  <c r="G20" i="3" s="1"/>
  <c r="F18" i="3"/>
  <c r="G18" i="3" s="1"/>
  <c r="F17" i="3"/>
  <c r="G17" i="3" s="1"/>
  <c r="F15" i="3"/>
  <c r="G15" i="3" s="1"/>
  <c r="F14" i="3"/>
  <c r="G14" i="3" s="1"/>
  <c r="F12" i="3"/>
  <c r="G12" i="3" s="1"/>
  <c r="F11" i="3"/>
  <c r="G11" i="3" s="1"/>
  <c r="F9" i="3"/>
  <c r="G9" i="3" s="1"/>
  <c r="F8" i="3"/>
  <c r="G8" i="3" s="1"/>
  <c r="F6" i="3"/>
  <c r="G6" i="3" s="1"/>
  <c r="F5" i="3"/>
  <c r="G5" i="3" s="1"/>
  <c r="BJ32" i="2" l="1"/>
  <c r="BK32" i="2" s="1"/>
  <c r="BK31" i="2"/>
  <c r="BJ31" i="2"/>
  <c r="BJ30" i="2"/>
  <c r="BK30" i="2" s="1"/>
  <c r="BJ26" i="2"/>
  <c r="BK26" i="2" s="1"/>
  <c r="BJ25" i="2"/>
  <c r="BK25" i="2" s="1"/>
  <c r="BK22" i="2"/>
  <c r="BJ22" i="2"/>
  <c r="AZ17" i="2" l="1"/>
  <c r="CB17" i="2"/>
  <c r="BU17" i="2"/>
  <c r="BN17" i="2"/>
  <c r="BG17" i="2"/>
  <c r="AS17" i="2"/>
  <c r="AL17" i="2"/>
  <c r="AE17" i="2"/>
  <c r="J17" i="2"/>
  <c r="BQ33" i="2" l="1"/>
  <c r="BR33" i="2" s="1"/>
  <c r="BQ32" i="2"/>
  <c r="BR32" i="2" s="1"/>
  <c r="BQ31" i="2"/>
  <c r="BR31" i="2" s="1"/>
  <c r="BQ30" i="2"/>
  <c r="BR30" i="2" s="1"/>
  <c r="BQ29" i="2"/>
  <c r="BR29" i="2" s="1"/>
  <c r="BQ28" i="2"/>
  <c r="BR28" i="2" s="1"/>
  <c r="BQ27" i="2"/>
  <c r="BR27" i="2" s="1"/>
  <c r="BQ26" i="2"/>
  <c r="BR26" i="2" s="1"/>
  <c r="BQ25" i="2"/>
  <c r="BR25" i="2" s="1"/>
  <c r="BQ24" i="2"/>
  <c r="BR24" i="2" s="1"/>
  <c r="BR23" i="2"/>
  <c r="BQ23" i="2"/>
  <c r="BQ22" i="2"/>
  <c r="BR22" i="2" s="1"/>
  <c r="BR17" i="2"/>
  <c r="BQ17" i="2"/>
  <c r="BR16" i="2"/>
  <c r="BQ16" i="2"/>
  <c r="BR15" i="2"/>
  <c r="BQ15" i="2"/>
  <c r="BR14" i="2"/>
  <c r="BQ14" i="2"/>
  <c r="BR13" i="2"/>
  <c r="BQ13" i="2"/>
  <c r="BR12" i="2"/>
  <c r="BQ12" i="2"/>
  <c r="BR11" i="2"/>
  <c r="BQ11" i="2"/>
  <c r="BR10" i="2"/>
  <c r="BQ10" i="2"/>
  <c r="BR9" i="2"/>
  <c r="BQ9" i="2"/>
  <c r="BR8" i="2"/>
  <c r="BQ8" i="2"/>
  <c r="BR7" i="2"/>
  <c r="BQ7" i="2"/>
  <c r="BR6" i="2"/>
  <c r="BQ6" i="2"/>
  <c r="BK16" i="2"/>
  <c r="BJ16" i="2"/>
  <c r="BK15" i="2"/>
  <c r="BJ15" i="2"/>
  <c r="BK14" i="2"/>
  <c r="BJ14" i="2"/>
  <c r="BK10" i="2"/>
  <c r="BJ10" i="2"/>
  <c r="BK9" i="2"/>
  <c r="BJ9" i="2"/>
  <c r="BK6" i="2"/>
  <c r="BJ6" i="2"/>
  <c r="N16" i="2"/>
  <c r="N15" i="2"/>
  <c r="N14" i="2"/>
  <c r="N12" i="2"/>
  <c r="N11" i="2"/>
  <c r="N10" i="2"/>
  <c r="N9" i="2"/>
  <c r="M16" i="2"/>
  <c r="M15" i="2"/>
  <c r="M14" i="2"/>
  <c r="M12" i="2"/>
  <c r="M11" i="2"/>
  <c r="M10" i="2"/>
  <c r="M9" i="2"/>
  <c r="X17" i="2" l="1"/>
  <c r="Q17" i="2"/>
  <c r="C17" i="2"/>
  <c r="CM33" i="2"/>
  <c r="CL33" i="2"/>
  <c r="CM32" i="2"/>
  <c r="CL32" i="2"/>
  <c r="CM31" i="2"/>
  <c r="CL31" i="2"/>
  <c r="CM30" i="2"/>
  <c r="CL30" i="2"/>
  <c r="CM29" i="2"/>
  <c r="CL29" i="2"/>
  <c r="CM28" i="2"/>
  <c r="CL28" i="2"/>
  <c r="CM27" i="2"/>
  <c r="CL27" i="2"/>
  <c r="CM26" i="2"/>
  <c r="CL26" i="2"/>
  <c r="CM25" i="2"/>
  <c r="CL25" i="2"/>
  <c r="CM24" i="2"/>
  <c r="CL24" i="2"/>
  <c r="CM23" i="2"/>
  <c r="CL23" i="2"/>
  <c r="CM22" i="2"/>
  <c r="CL22" i="2"/>
  <c r="CF33" i="2"/>
  <c r="CE33" i="2"/>
  <c r="BX33" i="2"/>
  <c r="BY33" i="2" s="1"/>
  <c r="BJ33" i="2"/>
  <c r="BK33" i="2" s="1"/>
  <c r="BC33" i="2"/>
  <c r="BD33" i="2" s="1"/>
  <c r="AV33" i="2"/>
  <c r="AW33" i="2" s="1"/>
  <c r="AP33" i="2"/>
  <c r="AO33" i="2"/>
  <c r="AI33" i="2"/>
  <c r="AH33" i="2"/>
  <c r="AB33" i="2"/>
  <c r="AA33" i="2"/>
  <c r="T33" i="2"/>
  <c r="U33" i="2" s="1"/>
  <c r="N33" i="2"/>
  <c r="M33" i="2"/>
  <c r="G33" i="2"/>
  <c r="F33" i="2"/>
  <c r="CF32" i="2"/>
  <c r="CE32" i="2"/>
  <c r="BX32" i="2"/>
  <c r="BY32" i="2" s="1"/>
  <c r="BC32" i="2"/>
  <c r="BD32" i="2" s="1"/>
  <c r="AV32" i="2"/>
  <c r="AW32" i="2" s="1"/>
  <c r="AP32" i="2"/>
  <c r="AO32" i="2"/>
  <c r="AI32" i="2"/>
  <c r="AH32" i="2"/>
  <c r="AB32" i="2"/>
  <c r="AA32" i="2"/>
  <c r="T32" i="2"/>
  <c r="U32" i="2" s="1"/>
  <c r="N32" i="2"/>
  <c r="M32" i="2"/>
  <c r="G32" i="2"/>
  <c r="F32" i="2"/>
  <c r="CF31" i="2"/>
  <c r="CE31" i="2"/>
  <c r="BX31" i="2"/>
  <c r="BY31" i="2" s="1"/>
  <c r="BC31" i="2"/>
  <c r="BD31" i="2" s="1"/>
  <c r="AV31" i="2"/>
  <c r="AW31" i="2" s="1"/>
  <c r="AP31" i="2"/>
  <c r="AO31" i="2"/>
  <c r="AI31" i="2"/>
  <c r="AH31" i="2"/>
  <c r="AB31" i="2"/>
  <c r="AA31" i="2"/>
  <c r="T31" i="2"/>
  <c r="U31" i="2" s="1"/>
  <c r="G31" i="2"/>
  <c r="F31" i="2"/>
  <c r="CF30" i="2"/>
  <c r="CE30" i="2"/>
  <c r="BX30" i="2"/>
  <c r="BY30" i="2" s="1"/>
  <c r="BC30" i="2"/>
  <c r="BD30" i="2" s="1"/>
  <c r="AV30" i="2"/>
  <c r="AW30" i="2" s="1"/>
  <c r="AP30" i="2"/>
  <c r="AO30" i="2"/>
  <c r="AI30" i="2"/>
  <c r="AH30" i="2"/>
  <c r="AB30" i="2"/>
  <c r="AA30" i="2"/>
  <c r="T30" i="2"/>
  <c r="U30" i="2" s="1"/>
  <c r="N30" i="2"/>
  <c r="M30" i="2"/>
  <c r="G30" i="2"/>
  <c r="F30" i="2"/>
  <c r="CF29" i="2"/>
  <c r="CE29" i="2"/>
  <c r="BX29" i="2"/>
  <c r="BY29" i="2" s="1"/>
  <c r="BJ29" i="2"/>
  <c r="BK29" i="2" s="1"/>
  <c r="BC29" i="2"/>
  <c r="BD29" i="2" s="1"/>
  <c r="AV29" i="2"/>
  <c r="AW29" i="2" s="1"/>
  <c r="AP29" i="2"/>
  <c r="AO29" i="2"/>
  <c r="AI29" i="2"/>
  <c r="AH29" i="2"/>
  <c r="AB29" i="2"/>
  <c r="AA29" i="2"/>
  <c r="T29" i="2"/>
  <c r="U29" i="2" s="1"/>
  <c r="G29" i="2"/>
  <c r="F29" i="2"/>
  <c r="CF28" i="2"/>
  <c r="BX28" i="2"/>
  <c r="BY28" i="2" s="1"/>
  <c r="BC28" i="2"/>
  <c r="BD28" i="2" s="1"/>
  <c r="AV28" i="2"/>
  <c r="AW28" i="2" s="1"/>
  <c r="AP28" i="2"/>
  <c r="AO28" i="2"/>
  <c r="AI28" i="2"/>
  <c r="AH28" i="2"/>
  <c r="AB28" i="2"/>
  <c r="AA28" i="2"/>
  <c r="T28" i="2"/>
  <c r="U28" i="2" s="1"/>
  <c r="N28" i="2"/>
  <c r="M28" i="2"/>
  <c r="G28" i="2"/>
  <c r="F28" i="2"/>
  <c r="CF27" i="2"/>
  <c r="CE27" i="2"/>
  <c r="BX27" i="2"/>
  <c r="BY27" i="2" s="1"/>
  <c r="BJ27" i="2"/>
  <c r="BK27" i="2" s="1"/>
  <c r="AV27" i="2"/>
  <c r="AW27" i="2" s="1"/>
  <c r="AP27" i="2"/>
  <c r="AO27" i="2"/>
  <c r="AI27" i="2"/>
  <c r="AH27" i="2"/>
  <c r="AB27" i="2"/>
  <c r="AA27" i="2"/>
  <c r="T27" i="2"/>
  <c r="U27" i="2" s="1"/>
  <c r="G27" i="2"/>
  <c r="F27" i="2"/>
  <c r="CF26" i="2"/>
  <c r="CE26" i="2"/>
  <c r="BX26" i="2"/>
  <c r="BY26" i="2" s="1"/>
  <c r="AV26" i="2"/>
  <c r="AW26" i="2" s="1"/>
  <c r="AP26" i="2"/>
  <c r="AO26" i="2"/>
  <c r="AI26" i="2"/>
  <c r="AH26" i="2"/>
  <c r="AB26" i="2"/>
  <c r="AA26" i="2"/>
  <c r="T26" i="2"/>
  <c r="U26" i="2" s="1"/>
  <c r="N26" i="2"/>
  <c r="M26" i="2"/>
  <c r="G26" i="2"/>
  <c r="F26" i="2"/>
  <c r="CF25" i="2"/>
  <c r="CE25" i="2"/>
  <c r="BX25" i="2"/>
  <c r="BY25" i="2" s="1"/>
  <c r="BC25" i="2"/>
  <c r="BD25" i="2" s="1"/>
  <c r="AV25" i="2"/>
  <c r="AW25" i="2" s="1"/>
  <c r="AP25" i="2"/>
  <c r="AO25" i="2"/>
  <c r="AI25" i="2"/>
  <c r="AH25" i="2"/>
  <c r="AB25" i="2"/>
  <c r="AA25" i="2"/>
  <c r="T25" i="2"/>
  <c r="U25" i="2" s="1"/>
  <c r="N25" i="2"/>
  <c r="M25" i="2"/>
  <c r="G25" i="2"/>
  <c r="F25" i="2"/>
  <c r="CF24" i="2"/>
  <c r="CE24" i="2"/>
  <c r="BX24" i="2"/>
  <c r="BY24" i="2" s="1"/>
  <c r="BJ24" i="2"/>
  <c r="BK24" i="2" s="1"/>
  <c r="BC24" i="2"/>
  <c r="BD24" i="2" s="1"/>
  <c r="AV24" i="2"/>
  <c r="AW24" i="2" s="1"/>
  <c r="AP24" i="2"/>
  <c r="AO24" i="2"/>
  <c r="AI24" i="2"/>
  <c r="AH24" i="2"/>
  <c r="AB24" i="2"/>
  <c r="AA24" i="2"/>
  <c r="T24" i="2"/>
  <c r="U24" i="2" s="1"/>
  <c r="G24" i="2"/>
  <c r="F24" i="2"/>
  <c r="CF23" i="2"/>
  <c r="CE23" i="2"/>
  <c r="BX23" i="2"/>
  <c r="BY23" i="2" s="1"/>
  <c r="AV23" i="2"/>
  <c r="AW23" i="2" s="1"/>
  <c r="AP23" i="2"/>
  <c r="AO23" i="2"/>
  <c r="AI23" i="2"/>
  <c r="AH23" i="2"/>
  <c r="AB23" i="2"/>
  <c r="AA23" i="2"/>
  <c r="T23" i="2"/>
  <c r="U23" i="2" s="1"/>
  <c r="G23" i="2"/>
  <c r="F23" i="2"/>
  <c r="CF22" i="2"/>
  <c r="CE22" i="2"/>
  <c r="BX22" i="2"/>
  <c r="BY22" i="2" s="1"/>
  <c r="AV22" i="2"/>
  <c r="AW22" i="2" s="1"/>
  <c r="AO22" i="2"/>
  <c r="AP22" i="2" s="1"/>
  <c r="AI22" i="2"/>
  <c r="AH22" i="2"/>
  <c r="AB22" i="2"/>
  <c r="AA22" i="2"/>
  <c r="T22" i="2"/>
  <c r="U22" i="2" s="1"/>
  <c r="N22" i="2"/>
  <c r="M22" i="2"/>
  <c r="G22" i="2"/>
  <c r="F22" i="2"/>
  <c r="CM17" i="2"/>
  <c r="CI6" i="2"/>
  <c r="CI7" i="2"/>
  <c r="CI8" i="2"/>
  <c r="CI9" i="2"/>
  <c r="CI10" i="2"/>
  <c r="CI11" i="2"/>
  <c r="CI12" i="2"/>
  <c r="CI13" i="2"/>
  <c r="CI14" i="2"/>
  <c r="CI15" i="2"/>
  <c r="CI16" i="2"/>
  <c r="BY17" i="2"/>
  <c r="BY16" i="2"/>
  <c r="BY15" i="2"/>
  <c r="BY14" i="2"/>
  <c r="BY13" i="2"/>
  <c r="BY12" i="2"/>
  <c r="BY11" i="2"/>
  <c r="BY10" i="2"/>
  <c r="BY9" i="2"/>
  <c r="BY8" i="2"/>
  <c r="BY7" i="2"/>
  <c r="BY6" i="2"/>
  <c r="BK17" i="2"/>
  <c r="BK13" i="2"/>
  <c r="BK11" i="2"/>
  <c r="BK8" i="2"/>
  <c r="BD17" i="2"/>
  <c r="BD16" i="2"/>
  <c r="BD15" i="2"/>
  <c r="BD14" i="2"/>
  <c r="BD13" i="2"/>
  <c r="BD12" i="2"/>
  <c r="BD9" i="2"/>
  <c r="BD8" i="2"/>
  <c r="AW17" i="2"/>
  <c r="AW16" i="2"/>
  <c r="AW15" i="2"/>
  <c r="AW14" i="2"/>
  <c r="AW13" i="2"/>
  <c r="AW12" i="2"/>
  <c r="AW11" i="2"/>
  <c r="AW10" i="2"/>
  <c r="AW9" i="2"/>
  <c r="AW8" i="2"/>
  <c r="AW7" i="2"/>
  <c r="AW6" i="2"/>
  <c r="AP6" i="2"/>
  <c r="G6" i="2"/>
  <c r="CF17" i="2"/>
  <c r="CE17" i="2"/>
  <c r="BX17" i="2"/>
  <c r="BJ17" i="2"/>
  <c r="BC17" i="2"/>
  <c r="AV17" i="2"/>
  <c r="AP17" i="2"/>
  <c r="AO17" i="2"/>
  <c r="AI17" i="2"/>
  <c r="AH17" i="2"/>
  <c r="AB17" i="2"/>
  <c r="AA17" i="2"/>
  <c r="T17" i="2"/>
  <c r="U17" i="2" s="1"/>
  <c r="N17" i="2"/>
  <c r="M17" i="2"/>
  <c r="G17" i="2"/>
  <c r="F17" i="2"/>
  <c r="CF16" i="2"/>
  <c r="CE16" i="2"/>
  <c r="BX16" i="2"/>
  <c r="BC16" i="2"/>
  <c r="AV16" i="2"/>
  <c r="AP16" i="2"/>
  <c r="AO16" i="2"/>
  <c r="AI16" i="2"/>
  <c r="AH16" i="2"/>
  <c r="AB16" i="2"/>
  <c r="AA16" i="2"/>
  <c r="T16" i="2"/>
  <c r="U16" i="2" s="1"/>
  <c r="G16" i="2"/>
  <c r="F16" i="2"/>
  <c r="CF15" i="2"/>
  <c r="CE15" i="2"/>
  <c r="BX15" i="2"/>
  <c r="BC15" i="2"/>
  <c r="AV15" i="2"/>
  <c r="AP15" i="2"/>
  <c r="AO15" i="2"/>
  <c r="AI15" i="2"/>
  <c r="AH15" i="2"/>
  <c r="AB15" i="2"/>
  <c r="AA15" i="2"/>
  <c r="T15" i="2"/>
  <c r="U15" i="2" s="1"/>
  <c r="G15" i="2"/>
  <c r="F15" i="2"/>
  <c r="CF14" i="2"/>
  <c r="CE14" i="2"/>
  <c r="BX14" i="2"/>
  <c r="BC14" i="2"/>
  <c r="AV14" i="2"/>
  <c r="AP14" i="2"/>
  <c r="AO14" i="2"/>
  <c r="AI14" i="2"/>
  <c r="AH14" i="2"/>
  <c r="AB14" i="2"/>
  <c r="AA14" i="2"/>
  <c r="T14" i="2"/>
  <c r="U14" i="2" s="1"/>
  <c r="G14" i="2"/>
  <c r="F14" i="2"/>
  <c r="CF13" i="2"/>
  <c r="CE13" i="2"/>
  <c r="BX13" i="2"/>
  <c r="BJ13" i="2"/>
  <c r="BC13" i="2"/>
  <c r="AV13" i="2"/>
  <c r="AP13" i="2"/>
  <c r="AO13" i="2"/>
  <c r="AI13" i="2"/>
  <c r="AH13" i="2"/>
  <c r="AB13" i="2"/>
  <c r="AA13" i="2"/>
  <c r="T13" i="2"/>
  <c r="U13" i="2" s="1"/>
  <c r="G13" i="2"/>
  <c r="F13" i="2"/>
  <c r="CF12" i="2"/>
  <c r="CE12" i="2"/>
  <c r="BX12" i="2"/>
  <c r="BC12" i="2"/>
  <c r="AV12" i="2"/>
  <c r="AP12" i="2"/>
  <c r="AO12" i="2"/>
  <c r="AI12" i="2"/>
  <c r="AH12" i="2"/>
  <c r="AB12" i="2"/>
  <c r="AA12" i="2"/>
  <c r="T12" i="2"/>
  <c r="U12" i="2" s="1"/>
  <c r="G12" i="2"/>
  <c r="F12" i="2"/>
  <c r="CF11" i="2"/>
  <c r="CE11" i="2"/>
  <c r="BX11" i="2"/>
  <c r="BJ11" i="2"/>
  <c r="AV11" i="2"/>
  <c r="AP11" i="2"/>
  <c r="AO11" i="2"/>
  <c r="AI11" i="2"/>
  <c r="AH11" i="2"/>
  <c r="AB11" i="2"/>
  <c r="AA11" i="2"/>
  <c r="T11" i="2"/>
  <c r="U11" i="2" s="1"/>
  <c r="G11" i="2"/>
  <c r="F11" i="2"/>
  <c r="CF10" i="2"/>
  <c r="CE10" i="2"/>
  <c r="BX10" i="2"/>
  <c r="AV10" i="2"/>
  <c r="AP10" i="2"/>
  <c r="AO10" i="2"/>
  <c r="AI10" i="2"/>
  <c r="AH10" i="2"/>
  <c r="AB10" i="2"/>
  <c r="AA10" i="2"/>
  <c r="T10" i="2"/>
  <c r="U10" i="2" s="1"/>
  <c r="G10" i="2"/>
  <c r="F10" i="2"/>
  <c r="CF9" i="2"/>
  <c r="CE9" i="2"/>
  <c r="BX9" i="2"/>
  <c r="BC9" i="2"/>
  <c r="AV9" i="2"/>
  <c r="AP9" i="2"/>
  <c r="AO9" i="2"/>
  <c r="AI9" i="2"/>
  <c r="AH9" i="2"/>
  <c r="AB9" i="2"/>
  <c r="AA9" i="2"/>
  <c r="T9" i="2"/>
  <c r="U9" i="2" s="1"/>
  <c r="G9" i="2"/>
  <c r="F9" i="2"/>
  <c r="CF8" i="2"/>
  <c r="CE8" i="2"/>
  <c r="BX8" i="2"/>
  <c r="BJ8" i="2"/>
  <c r="BC8" i="2"/>
  <c r="AV8" i="2"/>
  <c r="AP8" i="2"/>
  <c r="AO8" i="2"/>
  <c r="AI8" i="2"/>
  <c r="AH8" i="2"/>
  <c r="AB8" i="2"/>
  <c r="AA8" i="2"/>
  <c r="T8" i="2"/>
  <c r="U8" i="2" s="1"/>
  <c r="G8" i="2"/>
  <c r="F8" i="2"/>
  <c r="CF7" i="2"/>
  <c r="CE7" i="2"/>
  <c r="BX7" i="2"/>
  <c r="AV7" i="2"/>
  <c r="AP7" i="2"/>
  <c r="AO7" i="2"/>
  <c r="AI7" i="2"/>
  <c r="AH7" i="2"/>
  <c r="AB7" i="2"/>
  <c r="AA7" i="2"/>
  <c r="T7" i="2"/>
  <c r="U7" i="2" s="1"/>
  <c r="G7" i="2"/>
  <c r="F7" i="2"/>
  <c r="CF6" i="2"/>
  <c r="CE6" i="2"/>
  <c r="BX6" i="2"/>
  <c r="AV6" i="2"/>
  <c r="AO6" i="2"/>
  <c r="AI6" i="2"/>
  <c r="AH6" i="2"/>
  <c r="AB6" i="2"/>
  <c r="AA6" i="2"/>
  <c r="T6" i="2"/>
  <c r="U6" i="2" s="1"/>
  <c r="N6" i="2"/>
  <c r="M6" i="2"/>
  <c r="F6" i="2"/>
  <c r="CI17" i="2" l="1"/>
  <c r="CM10" i="2"/>
  <c r="CM16" i="2"/>
  <c r="CL6" i="2"/>
  <c r="CM6" i="2"/>
  <c r="CL11" i="2"/>
  <c r="CL14" i="2"/>
  <c r="CL8" i="2"/>
  <c r="CM13" i="2"/>
  <c r="CM7" i="2"/>
  <c r="CL17" i="2"/>
  <c r="CM11" i="2"/>
  <c r="CL13" i="2"/>
  <c r="CL7" i="2"/>
  <c r="CM14" i="2"/>
  <c r="CM8" i="2"/>
  <c r="CM15" i="2"/>
  <c r="CM9" i="2"/>
  <c r="CM12" i="2"/>
  <c r="CL10" i="2"/>
  <c r="CL16" i="2"/>
  <c r="CL9" i="2"/>
  <c r="CL12" i="2"/>
  <c r="CL15" i="2"/>
</calcChain>
</file>

<file path=xl/sharedStrings.xml><?xml version="1.0" encoding="utf-8"?>
<sst xmlns="http://schemas.openxmlformats.org/spreadsheetml/2006/main" count="596" uniqueCount="78">
  <si>
    <t>№ п/п</t>
  </si>
  <si>
    <t>Наименование муниципального района /городского округа</t>
  </si>
  <si>
    <t>Итого</t>
  </si>
  <si>
    <t>Кол-во ЗУ, шт.</t>
  </si>
  <si>
    <t>Среднее значение УПКС (ГБУ), руб.</t>
  </si>
  <si>
    <t>Изменение УПКС к пред.УПКС, руб.</t>
  </si>
  <si>
    <t>Изменение УПКС к пред.УПКС, %</t>
  </si>
  <si>
    <t>город Горно-Алтайск</t>
  </si>
  <si>
    <t>Майминский район</t>
  </si>
  <si>
    <t>Чемальский район</t>
  </si>
  <si>
    <t>Шебалинский район</t>
  </si>
  <si>
    <t>Онгудайский район</t>
  </si>
  <si>
    <t>Усть-Канский район</t>
  </si>
  <si>
    <t>Усть-Коксинский район</t>
  </si>
  <si>
    <t>Чойский район</t>
  </si>
  <si>
    <t>Турочаский район</t>
  </si>
  <si>
    <t>Улаганский район</t>
  </si>
  <si>
    <t>Кош-Агачский район</t>
  </si>
  <si>
    <t>Среднее значение по РА</t>
  </si>
  <si>
    <t>Итого по Республики Алтай</t>
  </si>
  <si>
    <t>1. СЕГМЕНТ "Сельскохозяйственное использование"</t>
  </si>
  <si>
    <t>2. СЕГМЕНТ "Жилая застройка (среднеэтажная и многоэтажная)"</t>
  </si>
  <si>
    <t>3. СЕГМЕНТ "Общественное использование"</t>
  </si>
  <si>
    <t>4. СЕГМЕНТ "Предпринимательство"</t>
  </si>
  <si>
    <t>5. СЕГМЕНТ "Отдых (рекреация)"</t>
  </si>
  <si>
    <t>6. СЕГМЕНТ "Производственная деятельность"</t>
  </si>
  <si>
    <t>7. СЕГМЕНТ "Транспорт"</t>
  </si>
  <si>
    <t>8. СЕГМЕНТ "Обеспечение обороны и безопасности"</t>
  </si>
  <si>
    <t>9. СЕГМЕНТ "Охраняемые природные территории и благоустройство"</t>
  </si>
  <si>
    <t>12. СЕГМЕНТ "Специальное, ритуальное использование, запас"</t>
  </si>
  <si>
    <t>13. СЕГМЕНТ "Садоводство и огородничество, малоэтажная жилая застройка"</t>
  </si>
  <si>
    <t>Сумма КС (ГБУ), руб.</t>
  </si>
  <si>
    <t>Разница (КС ЕГРН - КС ГБУ), руб.</t>
  </si>
  <si>
    <t>Разница (КС ЕГРН - КС ГБУ), в %.</t>
  </si>
  <si>
    <t>Сумма КС (ЕГРН), руб.</t>
  </si>
  <si>
    <t>Кол-во ОН</t>
  </si>
  <si>
    <t>Среднее значение УПКС (ЕГРН), руб.</t>
  </si>
  <si>
    <t>Муниципальный район /городской округ</t>
  </si>
  <si>
    <t>№</t>
  </si>
  <si>
    <t>Таблица 1.1</t>
  </si>
  <si>
    <t>Таблица 1.2</t>
  </si>
  <si>
    <t>Таблица 2.1</t>
  </si>
  <si>
    <t>Таблица 2.2</t>
  </si>
  <si>
    <t>Таблица 3.1</t>
  </si>
  <si>
    <t>Таблица 3.2</t>
  </si>
  <si>
    <t>Таблица 4.1</t>
  </si>
  <si>
    <t>Таблица 4.2</t>
  </si>
  <si>
    <t>Таблица 5.2</t>
  </si>
  <si>
    <t>Таблица 5.1</t>
  </si>
  <si>
    <t>Таблица 6.1</t>
  </si>
  <si>
    <t>Таблица 6.2</t>
  </si>
  <si>
    <t>Таблица 7.1</t>
  </si>
  <si>
    <t>Таблица 7.2</t>
  </si>
  <si>
    <t>Таблица 8.1</t>
  </si>
  <si>
    <t>Таблица 8.2</t>
  </si>
  <si>
    <t>Таблица 9.1</t>
  </si>
  <si>
    <t>Таблица 9.2</t>
  </si>
  <si>
    <t>Таблица 10.1</t>
  </si>
  <si>
    <t>Таблица 10.2</t>
  </si>
  <si>
    <t>Таблица 11.1</t>
  </si>
  <si>
    <t>Таблица 11.2</t>
  </si>
  <si>
    <t>Таблица 12.1</t>
  </si>
  <si>
    <t>Таблица 12.2</t>
  </si>
  <si>
    <t>лесфонд дал подъем</t>
  </si>
  <si>
    <t>10. СЕГМЕНТ "Использование лесов"</t>
  </si>
  <si>
    <t>Таблица 13.1</t>
  </si>
  <si>
    <t>Таблица 13.2</t>
  </si>
  <si>
    <t>за счет земель запаса были КС=0</t>
  </si>
  <si>
    <t>Кол-во ОО, шт.</t>
  </si>
  <si>
    <t>КС ЕГРН, руб.</t>
  </si>
  <si>
    <t>КС ГБУ, руб.</t>
  </si>
  <si>
    <t>Разница (КС ЕГРН - КС ГБУ), %.</t>
  </si>
  <si>
    <t>Средний УПКС</t>
  </si>
  <si>
    <t>-</t>
  </si>
  <si>
    <t>Сумма КС</t>
  </si>
  <si>
    <t>Сводная по сегментам</t>
  </si>
  <si>
    <t>Наименование сегмента</t>
  </si>
  <si>
    <t>Распределение, изменение КС и УПКС земельных участков по муниципальным образованиям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</si>
</sst>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10" fontId="4" fillId="0" borderId="3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0" fillId="0" borderId="3" xfId="0" applyNumberFormat="1" applyFont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10" fontId="4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4" fontId="0" fillId="0" borderId="3" xfId="0" applyNumberForma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0" fontId="3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0" borderId="0" xfId="0" applyFont="1"/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wrapText="1"/>
    </xf>
    <xf numFmtId="3" fontId="0" fillId="0" borderId="0" xfId="0" applyNumberFormat="1"/>
    <xf numFmtId="4" fontId="0" fillId="0" borderId="0" xfId="0" applyNumberFormat="1"/>
    <xf numFmtId="0" fontId="1" fillId="0" borderId="3" xfId="0" applyFont="1" applyFill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50"/>
  <sheetViews>
    <sheetView tabSelected="1" workbookViewId="0">
      <selection activeCell="CJ31" sqref="CJ31:CM31"/>
    </sheetView>
  </sheetViews>
  <sheetFormatPr defaultRowHeight="15" x14ac:dyDescent="0.25"/>
  <cols>
    <col min="1" max="1" width="5" style="9" customWidth="1"/>
    <col min="2" max="2" width="27.85546875" style="9" customWidth="1"/>
    <col min="3" max="3" width="10.7109375" style="9" customWidth="1"/>
    <col min="4" max="7" width="20.7109375" style="9" customWidth="1"/>
    <col min="8" max="8" width="5" style="9" customWidth="1"/>
    <col min="9" max="9" width="27.85546875" style="9" customWidth="1"/>
    <col min="10" max="10" width="10.7109375" style="9" customWidth="1"/>
    <col min="11" max="14" width="20.7109375" style="9" customWidth="1"/>
    <col min="15" max="15" width="5" style="9" customWidth="1"/>
    <col min="16" max="16" width="27.85546875" style="9" customWidth="1"/>
    <col min="17" max="17" width="12.7109375" style="9" customWidth="1"/>
    <col min="18" max="21" width="20.7109375" style="26" customWidth="1"/>
    <col min="22" max="22" width="5" style="9" customWidth="1"/>
    <col min="23" max="23" width="27.85546875" style="9" customWidth="1"/>
    <col min="24" max="24" width="12.7109375" style="9" customWidth="1"/>
    <col min="25" max="28" width="20.7109375" style="9" customWidth="1"/>
    <col min="29" max="29" width="5" style="9" customWidth="1"/>
    <col min="30" max="30" width="27.85546875" style="9" customWidth="1"/>
    <col min="31" max="31" width="12.7109375" style="9" customWidth="1"/>
    <col min="32" max="35" width="20.7109375" style="9" customWidth="1"/>
    <col min="36" max="36" width="5" style="9" customWidth="1"/>
    <col min="37" max="37" width="27.85546875" style="9" customWidth="1"/>
    <col min="38" max="38" width="10.140625" style="9" customWidth="1"/>
    <col min="39" max="41" width="20.7109375" style="9" customWidth="1"/>
    <col min="42" max="42" width="21.28515625" style="9" customWidth="1"/>
    <col min="43" max="43" width="5" style="9" customWidth="1"/>
    <col min="44" max="44" width="27.85546875" style="9" customWidth="1"/>
    <col min="45" max="45" width="11.140625" style="9" customWidth="1"/>
    <col min="46" max="49" width="20.7109375" style="9" customWidth="1"/>
    <col min="50" max="50" width="5" style="9" customWidth="1"/>
    <col min="51" max="51" width="27.85546875" style="9" customWidth="1"/>
    <col min="52" max="52" width="9.140625" style="9"/>
    <col min="53" max="55" width="20.7109375" style="9" customWidth="1"/>
    <col min="56" max="56" width="22.85546875" style="9" customWidth="1"/>
    <col min="57" max="57" width="5" style="9" customWidth="1"/>
    <col min="58" max="58" width="29.28515625" style="9" customWidth="1"/>
    <col min="59" max="59" width="10.42578125" style="9" customWidth="1"/>
    <col min="60" max="63" width="20.7109375" style="9" customWidth="1"/>
    <col min="64" max="64" width="5" style="9" customWidth="1"/>
    <col min="65" max="65" width="29.42578125" style="9" customWidth="1"/>
    <col min="66" max="66" width="10.28515625" style="9" customWidth="1"/>
    <col min="67" max="70" width="20.7109375" style="9" customWidth="1"/>
    <col min="71" max="71" width="5" style="9" customWidth="1"/>
    <col min="72" max="72" width="29.42578125" style="9" customWidth="1"/>
    <col min="73" max="73" width="10.28515625" style="9" customWidth="1"/>
    <col min="74" max="77" width="20.7109375" style="9" customWidth="1"/>
    <col min="78" max="78" width="5" style="9" customWidth="1"/>
    <col min="79" max="79" width="28.85546875" style="9" customWidth="1"/>
    <col min="80" max="80" width="10.28515625" style="9" customWidth="1"/>
    <col min="81" max="84" width="20.7109375" style="9" customWidth="1"/>
    <col min="85" max="85" width="5" style="9" customWidth="1"/>
    <col min="86" max="86" width="27.85546875" style="9" customWidth="1"/>
    <col min="87" max="87" width="10.7109375" style="9" customWidth="1"/>
    <col min="88" max="91" width="20.7109375" style="9" customWidth="1"/>
    <col min="92" max="16384" width="9.140625" style="9"/>
  </cols>
  <sheetData>
    <row r="1" spans="1:91" s="12" customFormat="1" ht="18.75" x14ac:dyDescent="0.25">
      <c r="A1" s="43" t="s">
        <v>77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</row>
    <row r="2" spans="1:91" ht="18.75" x14ac:dyDescent="0.25">
      <c r="A2" s="36"/>
      <c r="B2" s="36"/>
      <c r="C2" s="35"/>
      <c r="D2" s="35"/>
      <c r="E2" s="35"/>
      <c r="F2" s="35"/>
      <c r="G2" s="42" t="s">
        <v>39</v>
      </c>
      <c r="H2" s="36"/>
      <c r="I2" s="36"/>
      <c r="J2" s="35"/>
      <c r="K2" s="35"/>
      <c r="L2" s="35"/>
      <c r="M2" s="35"/>
      <c r="N2" s="42" t="s">
        <v>41</v>
      </c>
      <c r="O2" s="36"/>
      <c r="P2" s="36"/>
      <c r="Q2" s="35"/>
      <c r="R2" s="35"/>
      <c r="S2" s="35"/>
      <c r="T2" s="35"/>
      <c r="U2" s="42" t="s">
        <v>43</v>
      </c>
      <c r="V2" s="36"/>
      <c r="W2" s="36"/>
      <c r="X2" s="35"/>
      <c r="Y2" s="35"/>
      <c r="Z2" s="35"/>
      <c r="AA2" s="35"/>
      <c r="AB2" s="42" t="s">
        <v>45</v>
      </c>
      <c r="AC2" s="36"/>
      <c r="AD2" s="36"/>
      <c r="AE2" s="35"/>
      <c r="AF2" s="35"/>
      <c r="AG2" s="35"/>
      <c r="AH2" s="35"/>
      <c r="AI2" s="42" t="s">
        <v>48</v>
      </c>
      <c r="AJ2" s="36"/>
      <c r="AK2" s="36"/>
      <c r="AL2" s="35"/>
      <c r="AM2" s="35"/>
      <c r="AN2" s="35"/>
      <c r="AO2" s="35"/>
      <c r="AP2" s="42" t="s">
        <v>49</v>
      </c>
      <c r="AQ2" s="36"/>
      <c r="AR2" s="36"/>
      <c r="AS2" s="35"/>
      <c r="AT2" s="35"/>
      <c r="AU2" s="35"/>
      <c r="AV2" s="35"/>
      <c r="AW2" s="42" t="s">
        <v>51</v>
      </c>
      <c r="AX2" s="36"/>
      <c r="AY2" s="36"/>
      <c r="AZ2" s="35"/>
      <c r="BA2" s="35"/>
      <c r="BB2" s="35"/>
      <c r="BC2" s="35"/>
      <c r="BD2" s="42" t="s">
        <v>53</v>
      </c>
      <c r="BE2" s="36"/>
      <c r="BF2" s="36"/>
      <c r="BG2" s="35"/>
      <c r="BH2" s="35"/>
      <c r="BI2" s="35"/>
      <c r="BJ2" s="35"/>
      <c r="BK2" s="42" t="s">
        <v>55</v>
      </c>
      <c r="BL2" s="36"/>
      <c r="BM2" s="36"/>
      <c r="BN2" s="35"/>
      <c r="BO2" s="35"/>
      <c r="BP2" s="35"/>
      <c r="BQ2" s="35"/>
      <c r="BR2" s="42" t="s">
        <v>57</v>
      </c>
      <c r="BS2" s="36"/>
      <c r="BT2" s="36"/>
      <c r="BU2" s="35"/>
      <c r="BV2" s="35"/>
      <c r="BW2" s="35"/>
      <c r="BX2" s="35"/>
      <c r="BY2" s="42" t="s">
        <v>59</v>
      </c>
      <c r="BZ2" s="36"/>
      <c r="CA2" s="36"/>
      <c r="CB2" s="35"/>
      <c r="CC2" s="35"/>
      <c r="CD2" s="35"/>
      <c r="CE2" s="35"/>
      <c r="CF2" s="42" t="s">
        <v>61</v>
      </c>
      <c r="CG2" s="36"/>
      <c r="CH2" s="36"/>
      <c r="CI2" s="36"/>
      <c r="CJ2" s="36"/>
      <c r="CM2" s="42" t="s">
        <v>65</v>
      </c>
    </row>
    <row r="3" spans="1:91" s="1" customFormat="1" ht="30" customHeight="1" x14ac:dyDescent="0.25">
      <c r="A3" s="63" t="s">
        <v>0</v>
      </c>
      <c r="B3" s="63" t="s">
        <v>1</v>
      </c>
      <c r="C3" s="70" t="s">
        <v>20</v>
      </c>
      <c r="D3" s="70"/>
      <c r="E3" s="70"/>
      <c r="F3" s="70"/>
      <c r="G3" s="70"/>
      <c r="H3" s="63" t="s">
        <v>0</v>
      </c>
      <c r="I3" s="63" t="s">
        <v>1</v>
      </c>
      <c r="J3" s="67" t="s">
        <v>21</v>
      </c>
      <c r="K3" s="68"/>
      <c r="L3" s="68"/>
      <c r="M3" s="68"/>
      <c r="N3" s="69"/>
      <c r="O3" s="63" t="s">
        <v>0</v>
      </c>
      <c r="P3" s="63" t="s">
        <v>1</v>
      </c>
      <c r="Q3" s="67" t="s">
        <v>22</v>
      </c>
      <c r="R3" s="68"/>
      <c r="S3" s="68"/>
      <c r="T3" s="68"/>
      <c r="U3" s="69"/>
      <c r="V3" s="63" t="s">
        <v>0</v>
      </c>
      <c r="W3" s="63" t="s">
        <v>1</v>
      </c>
      <c r="X3" s="67" t="s">
        <v>23</v>
      </c>
      <c r="Y3" s="68"/>
      <c r="Z3" s="68"/>
      <c r="AA3" s="68"/>
      <c r="AB3" s="69"/>
      <c r="AC3" s="63" t="s">
        <v>0</v>
      </c>
      <c r="AD3" s="63" t="s">
        <v>1</v>
      </c>
      <c r="AE3" s="67" t="s">
        <v>24</v>
      </c>
      <c r="AF3" s="68"/>
      <c r="AG3" s="68"/>
      <c r="AH3" s="68"/>
      <c r="AI3" s="69"/>
      <c r="AJ3" s="63" t="s">
        <v>0</v>
      </c>
      <c r="AK3" s="63" t="s">
        <v>1</v>
      </c>
      <c r="AL3" s="67" t="s">
        <v>25</v>
      </c>
      <c r="AM3" s="68"/>
      <c r="AN3" s="68"/>
      <c r="AO3" s="68"/>
      <c r="AP3" s="69"/>
      <c r="AQ3" s="63" t="s">
        <v>0</v>
      </c>
      <c r="AR3" s="63" t="s">
        <v>1</v>
      </c>
      <c r="AS3" s="67" t="s">
        <v>26</v>
      </c>
      <c r="AT3" s="68"/>
      <c r="AU3" s="68"/>
      <c r="AV3" s="68"/>
      <c r="AW3" s="69"/>
      <c r="AX3" s="63" t="s">
        <v>0</v>
      </c>
      <c r="AY3" s="63" t="s">
        <v>1</v>
      </c>
      <c r="AZ3" s="67" t="s">
        <v>27</v>
      </c>
      <c r="BA3" s="68"/>
      <c r="BB3" s="68"/>
      <c r="BC3" s="68"/>
      <c r="BD3" s="69"/>
      <c r="BE3" s="63" t="s">
        <v>0</v>
      </c>
      <c r="BF3" s="63" t="s">
        <v>1</v>
      </c>
      <c r="BG3" s="67" t="s">
        <v>28</v>
      </c>
      <c r="BH3" s="68"/>
      <c r="BI3" s="68"/>
      <c r="BJ3" s="68"/>
      <c r="BK3" s="69"/>
      <c r="BL3" s="63" t="s">
        <v>0</v>
      </c>
      <c r="BM3" s="63" t="s">
        <v>1</v>
      </c>
      <c r="BN3" s="67" t="s">
        <v>64</v>
      </c>
      <c r="BO3" s="68"/>
      <c r="BP3" s="68"/>
      <c r="BQ3" s="68"/>
      <c r="BR3" s="69"/>
      <c r="BS3" s="63" t="s">
        <v>0</v>
      </c>
      <c r="BT3" s="63" t="s">
        <v>1</v>
      </c>
      <c r="BU3" s="67" t="s">
        <v>29</v>
      </c>
      <c r="BV3" s="68"/>
      <c r="BW3" s="68"/>
      <c r="BX3" s="68"/>
      <c r="BY3" s="69"/>
      <c r="BZ3" s="63" t="s">
        <v>0</v>
      </c>
      <c r="CA3" s="63" t="s">
        <v>1</v>
      </c>
      <c r="CB3" s="67" t="s">
        <v>30</v>
      </c>
      <c r="CC3" s="68"/>
      <c r="CD3" s="68"/>
      <c r="CE3" s="68"/>
      <c r="CF3" s="69"/>
      <c r="CG3" s="63" t="s">
        <v>0</v>
      </c>
      <c r="CH3" s="65" t="s">
        <v>1</v>
      </c>
      <c r="CI3" s="62" t="s">
        <v>2</v>
      </c>
      <c r="CJ3" s="62"/>
      <c r="CK3" s="62"/>
      <c r="CL3" s="62"/>
      <c r="CM3" s="62"/>
    </row>
    <row r="4" spans="1:91" s="1" customFormat="1" ht="39.950000000000003" customHeight="1" x14ac:dyDescent="0.25">
      <c r="A4" s="64"/>
      <c r="B4" s="66"/>
      <c r="C4" s="21" t="s">
        <v>3</v>
      </c>
      <c r="D4" s="2" t="s">
        <v>34</v>
      </c>
      <c r="E4" s="2" t="s">
        <v>31</v>
      </c>
      <c r="F4" s="2" t="s">
        <v>32</v>
      </c>
      <c r="G4" s="2" t="s">
        <v>33</v>
      </c>
      <c r="H4" s="64"/>
      <c r="I4" s="66"/>
      <c r="J4" s="21" t="s">
        <v>3</v>
      </c>
      <c r="K4" s="2" t="s">
        <v>34</v>
      </c>
      <c r="L4" s="2" t="s">
        <v>31</v>
      </c>
      <c r="M4" s="2" t="s">
        <v>32</v>
      </c>
      <c r="N4" s="2" t="s">
        <v>33</v>
      </c>
      <c r="O4" s="64"/>
      <c r="P4" s="66"/>
      <c r="Q4" s="21" t="s">
        <v>3</v>
      </c>
      <c r="R4" s="2" t="s">
        <v>34</v>
      </c>
      <c r="S4" s="2" t="s">
        <v>31</v>
      </c>
      <c r="T4" s="2" t="s">
        <v>32</v>
      </c>
      <c r="U4" s="2" t="s">
        <v>33</v>
      </c>
      <c r="V4" s="64"/>
      <c r="W4" s="66"/>
      <c r="X4" s="21" t="s">
        <v>3</v>
      </c>
      <c r="Y4" s="2" t="s">
        <v>34</v>
      </c>
      <c r="Z4" s="2" t="s">
        <v>31</v>
      </c>
      <c r="AA4" s="2" t="s">
        <v>32</v>
      </c>
      <c r="AB4" s="2" t="s">
        <v>33</v>
      </c>
      <c r="AC4" s="64"/>
      <c r="AD4" s="66"/>
      <c r="AE4" s="21" t="s">
        <v>3</v>
      </c>
      <c r="AF4" s="2" t="s">
        <v>34</v>
      </c>
      <c r="AG4" s="2" t="s">
        <v>31</v>
      </c>
      <c r="AH4" s="2" t="s">
        <v>32</v>
      </c>
      <c r="AI4" s="2" t="s">
        <v>33</v>
      </c>
      <c r="AJ4" s="64"/>
      <c r="AK4" s="66"/>
      <c r="AL4" s="21" t="s">
        <v>3</v>
      </c>
      <c r="AM4" s="2" t="s">
        <v>34</v>
      </c>
      <c r="AN4" s="2" t="s">
        <v>31</v>
      </c>
      <c r="AO4" s="2" t="s">
        <v>32</v>
      </c>
      <c r="AP4" s="2" t="s">
        <v>33</v>
      </c>
      <c r="AQ4" s="64"/>
      <c r="AR4" s="66"/>
      <c r="AS4" s="21" t="s">
        <v>3</v>
      </c>
      <c r="AT4" s="2" t="s">
        <v>34</v>
      </c>
      <c r="AU4" s="2" t="s">
        <v>31</v>
      </c>
      <c r="AV4" s="2" t="s">
        <v>32</v>
      </c>
      <c r="AW4" s="2" t="s">
        <v>33</v>
      </c>
      <c r="AX4" s="64"/>
      <c r="AY4" s="66"/>
      <c r="AZ4" s="21" t="s">
        <v>3</v>
      </c>
      <c r="BA4" s="2" t="s">
        <v>34</v>
      </c>
      <c r="BB4" s="2" t="s">
        <v>31</v>
      </c>
      <c r="BC4" s="2" t="s">
        <v>32</v>
      </c>
      <c r="BD4" s="2" t="s">
        <v>33</v>
      </c>
      <c r="BE4" s="64"/>
      <c r="BF4" s="66"/>
      <c r="BG4" s="21" t="s">
        <v>3</v>
      </c>
      <c r="BH4" s="2" t="s">
        <v>34</v>
      </c>
      <c r="BI4" s="2" t="s">
        <v>31</v>
      </c>
      <c r="BJ4" s="2" t="s">
        <v>32</v>
      </c>
      <c r="BK4" s="2" t="s">
        <v>33</v>
      </c>
      <c r="BL4" s="64"/>
      <c r="BM4" s="66"/>
      <c r="BN4" s="45" t="s">
        <v>3</v>
      </c>
      <c r="BO4" s="2" t="s">
        <v>34</v>
      </c>
      <c r="BP4" s="2" t="s">
        <v>31</v>
      </c>
      <c r="BQ4" s="2" t="s">
        <v>32</v>
      </c>
      <c r="BR4" s="2" t="s">
        <v>33</v>
      </c>
      <c r="BS4" s="64"/>
      <c r="BT4" s="66"/>
      <c r="BU4" s="21" t="s">
        <v>3</v>
      </c>
      <c r="BV4" s="2" t="s">
        <v>34</v>
      </c>
      <c r="BW4" s="2" t="s">
        <v>31</v>
      </c>
      <c r="BX4" s="2" t="s">
        <v>32</v>
      </c>
      <c r="BY4" s="2" t="s">
        <v>33</v>
      </c>
      <c r="BZ4" s="64"/>
      <c r="CA4" s="66"/>
      <c r="CB4" s="21" t="s">
        <v>3</v>
      </c>
      <c r="CC4" s="2" t="s">
        <v>34</v>
      </c>
      <c r="CD4" s="2" t="s">
        <v>31</v>
      </c>
      <c r="CE4" s="2" t="s">
        <v>32</v>
      </c>
      <c r="CF4" s="2" t="s">
        <v>33</v>
      </c>
      <c r="CG4" s="64"/>
      <c r="CH4" s="66"/>
      <c r="CI4" s="21" t="s">
        <v>35</v>
      </c>
      <c r="CJ4" s="2" t="s">
        <v>34</v>
      </c>
      <c r="CK4" s="2" t="s">
        <v>31</v>
      </c>
      <c r="CL4" s="2" t="s">
        <v>32</v>
      </c>
      <c r="CM4" s="2" t="s">
        <v>33</v>
      </c>
    </row>
    <row r="5" spans="1:91" s="1" customFormat="1" ht="15" customHeight="1" x14ac:dyDescent="0.25">
      <c r="A5" s="20">
        <v>1</v>
      </c>
      <c r="B5" s="20">
        <v>2</v>
      </c>
      <c r="C5" s="20">
        <v>3</v>
      </c>
      <c r="D5" s="20">
        <v>4</v>
      </c>
      <c r="E5" s="20">
        <v>5</v>
      </c>
      <c r="F5" s="20">
        <v>6</v>
      </c>
      <c r="G5" s="20">
        <v>7</v>
      </c>
      <c r="H5" s="20">
        <v>1</v>
      </c>
      <c r="I5" s="20">
        <v>2</v>
      </c>
      <c r="J5" s="20">
        <v>3</v>
      </c>
      <c r="K5" s="20">
        <v>4</v>
      </c>
      <c r="L5" s="20">
        <v>5</v>
      </c>
      <c r="M5" s="20">
        <v>6</v>
      </c>
      <c r="N5" s="20">
        <v>7</v>
      </c>
      <c r="O5" s="20">
        <v>1</v>
      </c>
      <c r="P5" s="20">
        <v>2</v>
      </c>
      <c r="Q5" s="20">
        <v>3</v>
      </c>
      <c r="R5" s="20">
        <v>4</v>
      </c>
      <c r="S5" s="20">
        <v>5</v>
      </c>
      <c r="T5" s="20">
        <v>6</v>
      </c>
      <c r="U5" s="20">
        <v>7</v>
      </c>
      <c r="V5" s="20">
        <v>1</v>
      </c>
      <c r="W5" s="20">
        <v>2</v>
      </c>
      <c r="X5" s="20">
        <v>3</v>
      </c>
      <c r="Y5" s="20">
        <v>4</v>
      </c>
      <c r="Z5" s="20">
        <v>5</v>
      </c>
      <c r="AA5" s="20">
        <v>6</v>
      </c>
      <c r="AB5" s="20">
        <v>7</v>
      </c>
      <c r="AC5" s="20">
        <v>1</v>
      </c>
      <c r="AD5" s="20">
        <v>2</v>
      </c>
      <c r="AE5" s="20">
        <v>3</v>
      </c>
      <c r="AF5" s="20">
        <v>4</v>
      </c>
      <c r="AG5" s="20">
        <v>5</v>
      </c>
      <c r="AH5" s="20">
        <v>6</v>
      </c>
      <c r="AI5" s="20">
        <v>7</v>
      </c>
      <c r="AJ5" s="20">
        <v>1</v>
      </c>
      <c r="AK5" s="20">
        <v>2</v>
      </c>
      <c r="AL5" s="20">
        <v>3</v>
      </c>
      <c r="AM5" s="20">
        <v>4</v>
      </c>
      <c r="AN5" s="20">
        <v>5</v>
      </c>
      <c r="AO5" s="20">
        <v>6</v>
      </c>
      <c r="AP5" s="20">
        <v>7</v>
      </c>
      <c r="AQ5" s="20">
        <v>1</v>
      </c>
      <c r="AR5" s="20">
        <v>2</v>
      </c>
      <c r="AS5" s="20">
        <v>3</v>
      </c>
      <c r="AT5" s="20">
        <v>4</v>
      </c>
      <c r="AU5" s="20">
        <v>5</v>
      </c>
      <c r="AV5" s="20">
        <v>6</v>
      </c>
      <c r="AW5" s="20">
        <v>7</v>
      </c>
      <c r="AX5" s="20">
        <v>1</v>
      </c>
      <c r="AY5" s="20">
        <v>2</v>
      </c>
      <c r="AZ5" s="20">
        <v>3</v>
      </c>
      <c r="BA5" s="20">
        <v>4</v>
      </c>
      <c r="BB5" s="20">
        <v>5</v>
      </c>
      <c r="BC5" s="20">
        <v>6</v>
      </c>
      <c r="BD5" s="20">
        <v>7</v>
      </c>
      <c r="BE5" s="20">
        <v>1</v>
      </c>
      <c r="BF5" s="20">
        <v>2</v>
      </c>
      <c r="BG5" s="20">
        <v>3</v>
      </c>
      <c r="BH5" s="20">
        <v>4</v>
      </c>
      <c r="BI5" s="20">
        <v>5</v>
      </c>
      <c r="BJ5" s="20">
        <v>6</v>
      </c>
      <c r="BK5" s="20">
        <v>7</v>
      </c>
      <c r="BL5" s="44">
        <v>1</v>
      </c>
      <c r="BM5" s="44">
        <v>2</v>
      </c>
      <c r="BN5" s="44">
        <v>3</v>
      </c>
      <c r="BO5" s="44">
        <v>4</v>
      </c>
      <c r="BP5" s="44">
        <v>5</v>
      </c>
      <c r="BQ5" s="44">
        <v>6</v>
      </c>
      <c r="BR5" s="44">
        <v>7</v>
      </c>
      <c r="BS5" s="20">
        <v>1</v>
      </c>
      <c r="BT5" s="20">
        <v>2</v>
      </c>
      <c r="BU5" s="20">
        <v>3</v>
      </c>
      <c r="BV5" s="20">
        <v>4</v>
      </c>
      <c r="BW5" s="20">
        <v>5</v>
      </c>
      <c r="BX5" s="20">
        <v>6</v>
      </c>
      <c r="BY5" s="20">
        <v>7</v>
      </c>
      <c r="BZ5" s="20">
        <v>1</v>
      </c>
      <c r="CA5" s="20">
        <v>2</v>
      </c>
      <c r="CB5" s="20">
        <v>3</v>
      </c>
      <c r="CC5" s="20">
        <v>4</v>
      </c>
      <c r="CD5" s="20">
        <v>5</v>
      </c>
      <c r="CE5" s="20">
        <v>6</v>
      </c>
      <c r="CF5" s="20">
        <v>7</v>
      </c>
      <c r="CG5" s="20">
        <v>1</v>
      </c>
      <c r="CH5" s="20">
        <v>2</v>
      </c>
      <c r="CI5" s="20">
        <v>3</v>
      </c>
      <c r="CJ5" s="20">
        <v>4</v>
      </c>
      <c r="CK5" s="20">
        <v>5</v>
      </c>
      <c r="CL5" s="20">
        <v>6</v>
      </c>
      <c r="CM5" s="20">
        <v>7</v>
      </c>
    </row>
    <row r="6" spans="1:91" x14ac:dyDescent="0.25">
      <c r="A6" s="3">
        <v>1</v>
      </c>
      <c r="B6" s="3" t="s">
        <v>8</v>
      </c>
      <c r="C6" s="3">
        <v>1365</v>
      </c>
      <c r="D6" s="22">
        <v>1151306147.0624003</v>
      </c>
      <c r="E6" s="22">
        <v>1262485625.6569984</v>
      </c>
      <c r="F6" s="23">
        <f>E6-D6</f>
        <v>111179478.59459805</v>
      </c>
      <c r="G6" s="5">
        <f>(E6-D6)/D6</f>
        <v>9.6568127320675351E-2</v>
      </c>
      <c r="H6" s="3">
        <v>1</v>
      </c>
      <c r="I6" s="3" t="s">
        <v>8</v>
      </c>
      <c r="J6" s="3">
        <v>28</v>
      </c>
      <c r="K6" s="24">
        <v>67762336.150000006</v>
      </c>
      <c r="L6" s="22">
        <v>84905381</v>
      </c>
      <c r="M6" s="23">
        <f>L6-K6</f>
        <v>17143044.849999994</v>
      </c>
      <c r="N6" s="10">
        <f>(L6-K6)/K6</f>
        <v>0.25298780744589178</v>
      </c>
      <c r="O6" s="3">
        <v>1</v>
      </c>
      <c r="P6" s="3" t="s">
        <v>8</v>
      </c>
      <c r="Q6" s="3">
        <v>267</v>
      </c>
      <c r="R6" s="24">
        <v>602864453.61999977</v>
      </c>
      <c r="S6" s="22">
        <v>933995587.88616002</v>
      </c>
      <c r="T6" s="23">
        <f>S6-R6</f>
        <v>331131134.26616025</v>
      </c>
      <c r="U6" s="5">
        <f>T6/R6</f>
        <v>0.54926299316177685</v>
      </c>
      <c r="V6" s="3">
        <v>1</v>
      </c>
      <c r="W6" s="3" t="s">
        <v>8</v>
      </c>
      <c r="X6" s="47">
        <v>403</v>
      </c>
      <c r="Y6" s="22">
        <v>534308118.13000017</v>
      </c>
      <c r="Z6" s="22">
        <v>639945457.82000017</v>
      </c>
      <c r="AA6" s="23">
        <f>Z6-Y6</f>
        <v>105637339.69</v>
      </c>
      <c r="AB6" s="5">
        <f>(Z6-Y6)/Y6</f>
        <v>0.19770865555948344</v>
      </c>
      <c r="AC6" s="3">
        <v>1</v>
      </c>
      <c r="AD6" s="3" t="s">
        <v>8</v>
      </c>
      <c r="AE6" s="3">
        <v>372</v>
      </c>
      <c r="AF6" s="22">
        <v>3947275684.889998</v>
      </c>
      <c r="AG6" s="22">
        <v>2077889405.8900003</v>
      </c>
      <c r="AH6" s="23">
        <f>AG6-AF6</f>
        <v>-1869386278.9999976</v>
      </c>
      <c r="AI6" s="5">
        <f>(AG6-AF6)/AF6</f>
        <v>-0.47358898344899703</v>
      </c>
      <c r="AJ6" s="3">
        <v>1</v>
      </c>
      <c r="AK6" s="3" t="s">
        <v>8</v>
      </c>
      <c r="AL6" s="3">
        <v>1418</v>
      </c>
      <c r="AM6" s="22">
        <v>1450721192.0700004</v>
      </c>
      <c r="AN6" s="22">
        <v>1490608830.9400005</v>
      </c>
      <c r="AO6" s="23">
        <f>AN6-AM6</f>
        <v>39887638.870000124</v>
      </c>
      <c r="AP6" s="5">
        <f>(AN6-AM6)/AM6</f>
        <v>2.7495041147834461E-2</v>
      </c>
      <c r="AQ6" s="3">
        <v>1</v>
      </c>
      <c r="AR6" s="3" t="s">
        <v>8</v>
      </c>
      <c r="AS6" s="3">
        <v>280</v>
      </c>
      <c r="AT6" s="24">
        <v>69729473.549999997</v>
      </c>
      <c r="AU6" s="22">
        <v>89640515.139999971</v>
      </c>
      <c r="AV6" s="23">
        <f>AU6-AT6</f>
        <v>19911041.589999974</v>
      </c>
      <c r="AW6" s="5">
        <f>(AU6-AT6)/AT6</f>
        <v>0.2855469943527198</v>
      </c>
      <c r="AX6" s="3">
        <v>1</v>
      </c>
      <c r="AY6" s="3" t="s">
        <v>8</v>
      </c>
      <c r="AZ6" s="3"/>
      <c r="BA6" s="24"/>
      <c r="BB6" s="23"/>
      <c r="BC6" s="23"/>
      <c r="BD6" s="5"/>
      <c r="BE6" s="3">
        <v>1</v>
      </c>
      <c r="BF6" s="3" t="s">
        <v>8</v>
      </c>
      <c r="BG6" s="3">
        <v>2</v>
      </c>
      <c r="BH6" s="24">
        <v>5231.84</v>
      </c>
      <c r="BI6" s="22">
        <v>16796.96</v>
      </c>
      <c r="BJ6" s="23">
        <f t="shared" ref="BJ6" si="0">BI6-BH6</f>
        <v>11565.119999999999</v>
      </c>
      <c r="BK6" s="5">
        <f t="shared" ref="BK6" si="1">(BI6-BH6)/BH6</f>
        <v>2.2105263157894735</v>
      </c>
      <c r="BL6" s="3">
        <v>1</v>
      </c>
      <c r="BM6" s="3" t="s">
        <v>8</v>
      </c>
      <c r="BN6" s="3">
        <v>75</v>
      </c>
      <c r="BO6" s="24">
        <v>140043499.80000004</v>
      </c>
      <c r="BP6" s="22">
        <v>910282748.70000005</v>
      </c>
      <c r="BQ6" s="23">
        <f>BP6-BO6</f>
        <v>770239248.89999998</v>
      </c>
      <c r="BR6" s="5">
        <f t="shared" ref="BR6:BR17" si="2">(BP6-BO6)/BO6</f>
        <v>5.4999999999999982</v>
      </c>
      <c r="BS6" s="3">
        <v>1</v>
      </c>
      <c r="BT6" s="3" t="s">
        <v>8</v>
      </c>
      <c r="BU6" s="3">
        <v>690</v>
      </c>
      <c r="BV6" s="24">
        <v>93643509.899999976</v>
      </c>
      <c r="BW6" s="22">
        <v>4307058418.979991</v>
      </c>
      <c r="BX6" s="23">
        <f>BW6-BV6</f>
        <v>4213414909.0799909</v>
      </c>
      <c r="BY6" s="5">
        <f t="shared" ref="BY6:BY17" si="3">(BW6-BV6)/BV6</f>
        <v>44.994201024496114</v>
      </c>
      <c r="BZ6" s="3">
        <v>1</v>
      </c>
      <c r="CA6" s="3" t="s">
        <v>8</v>
      </c>
      <c r="CB6" s="3">
        <v>19754</v>
      </c>
      <c r="CC6" s="24">
        <v>11532025237.048389</v>
      </c>
      <c r="CD6" s="22">
        <v>16087574791.362926</v>
      </c>
      <c r="CE6" s="23">
        <f>CD6-CC6</f>
        <v>4555549554.314537</v>
      </c>
      <c r="CF6" s="5">
        <f>(CD6-CC6)/CC6</f>
        <v>0.39503465008723182</v>
      </c>
      <c r="CG6" s="3">
        <v>1</v>
      </c>
      <c r="CH6" s="3" t="s">
        <v>8</v>
      </c>
      <c r="CI6" s="3">
        <f>SUM(CB6,BU6,BG6,AZ6,AS6,AL6,AE6,X6,Q6,J6,C6)</f>
        <v>24579</v>
      </c>
      <c r="CJ6" s="24">
        <v>19589684884.060852</v>
      </c>
      <c r="CK6" s="22">
        <v>27884403560.3507</v>
      </c>
      <c r="CL6" s="23">
        <f>CK6-CJ6</f>
        <v>8294718676.2898483</v>
      </c>
      <c r="CM6" s="5">
        <f>(CK6-CJ6)/CJ6</f>
        <v>0.42342277200379302</v>
      </c>
    </row>
    <row r="7" spans="1:91" x14ac:dyDescent="0.25">
      <c r="A7" s="3">
        <v>2</v>
      </c>
      <c r="B7" s="3" t="s">
        <v>14</v>
      </c>
      <c r="C7" s="3">
        <v>785</v>
      </c>
      <c r="D7" s="22">
        <v>472012826.08999991</v>
      </c>
      <c r="E7" s="22">
        <v>1307602428.7540002</v>
      </c>
      <c r="F7" s="23">
        <f>E7-D7</f>
        <v>835589602.66400027</v>
      </c>
      <c r="G7" s="5">
        <f t="shared" ref="G7:G17" si="4">(E7-D7)/D7</f>
        <v>1.7702688496534122</v>
      </c>
      <c r="H7" s="3">
        <v>2</v>
      </c>
      <c r="I7" s="3" t="s">
        <v>14</v>
      </c>
      <c r="J7" s="3"/>
      <c r="K7" s="24"/>
      <c r="L7" s="22"/>
      <c r="M7" s="23"/>
      <c r="N7" s="10"/>
      <c r="O7" s="3">
        <v>2</v>
      </c>
      <c r="P7" s="3" t="s">
        <v>14</v>
      </c>
      <c r="Q7" s="3">
        <v>138</v>
      </c>
      <c r="R7" s="24">
        <v>102167913.36000007</v>
      </c>
      <c r="S7" s="22">
        <v>108762751</v>
      </c>
      <c r="T7" s="23">
        <f>S7-R7</f>
        <v>6594837.6399999261</v>
      </c>
      <c r="U7" s="5">
        <f>T7/R7</f>
        <v>6.4549009792950141E-2</v>
      </c>
      <c r="V7" s="3">
        <v>2</v>
      </c>
      <c r="W7" s="3" t="s">
        <v>14</v>
      </c>
      <c r="X7" s="47">
        <v>165</v>
      </c>
      <c r="Y7" s="22">
        <v>53725192.920000002</v>
      </c>
      <c r="Z7" s="22">
        <v>51534673.560000002</v>
      </c>
      <c r="AA7" s="23">
        <f>Z7-Y7</f>
        <v>-2190519.3599999994</v>
      </c>
      <c r="AB7" s="5">
        <f t="shared" ref="AB7:AB17" si="5">(Z7-Y7)/Y7</f>
        <v>-4.0772666247319254E-2</v>
      </c>
      <c r="AC7" s="3">
        <v>2</v>
      </c>
      <c r="AD7" s="3" t="s">
        <v>14</v>
      </c>
      <c r="AE7" s="3">
        <v>51</v>
      </c>
      <c r="AF7" s="22">
        <v>94555044.789999992</v>
      </c>
      <c r="AG7" s="22">
        <v>58210123.00999999</v>
      </c>
      <c r="AH7" s="23">
        <f>AG7-AF7</f>
        <v>-36344921.780000001</v>
      </c>
      <c r="AI7" s="5">
        <f t="shared" ref="AI7:AI17" si="6">(AG7-AF7)/AF7</f>
        <v>-0.38437845236834778</v>
      </c>
      <c r="AJ7" s="3">
        <v>2</v>
      </c>
      <c r="AK7" s="3" t="s">
        <v>14</v>
      </c>
      <c r="AL7" s="3">
        <v>425</v>
      </c>
      <c r="AM7" s="22">
        <v>486074598.00999987</v>
      </c>
      <c r="AN7" s="22">
        <v>509226211.96999979</v>
      </c>
      <c r="AO7" s="23">
        <f>AN7-AM7</f>
        <v>23151613.959999919</v>
      </c>
      <c r="AP7" s="5">
        <f t="shared" ref="AP7:AP17" si="7">(AN7-AM7)/AM7</f>
        <v>4.7629754886972367E-2</v>
      </c>
      <c r="AQ7" s="3">
        <v>2</v>
      </c>
      <c r="AR7" s="3" t="s">
        <v>14</v>
      </c>
      <c r="AS7" s="3">
        <v>25</v>
      </c>
      <c r="AT7" s="24">
        <v>16858803.420000002</v>
      </c>
      <c r="AU7" s="22">
        <v>30298872.389999997</v>
      </c>
      <c r="AV7" s="23">
        <f>AU7-AT7</f>
        <v>13440068.969999995</v>
      </c>
      <c r="AW7" s="5">
        <f t="shared" ref="AW7:AW17" si="8">(AU7-AT7)/AT7</f>
        <v>0.79721369513424178</v>
      </c>
      <c r="AX7" s="3">
        <v>2</v>
      </c>
      <c r="AY7" s="3" t="s">
        <v>14</v>
      </c>
      <c r="AZ7" s="3"/>
      <c r="BA7" s="24"/>
      <c r="BB7" s="23"/>
      <c r="BC7" s="23"/>
      <c r="BD7" s="5"/>
      <c r="BE7" s="3">
        <v>2</v>
      </c>
      <c r="BF7" s="3" t="s">
        <v>14</v>
      </c>
      <c r="BG7" s="3"/>
      <c r="BH7" s="24"/>
      <c r="BI7" s="22"/>
      <c r="BJ7" s="23"/>
      <c r="BK7" s="5"/>
      <c r="BL7" s="3">
        <v>2</v>
      </c>
      <c r="BM7" s="3" t="s">
        <v>14</v>
      </c>
      <c r="BN7" s="3">
        <v>57</v>
      </c>
      <c r="BO7" s="24">
        <v>885573123.39999986</v>
      </c>
      <c r="BP7" s="22">
        <v>4117914577.0499992</v>
      </c>
      <c r="BQ7" s="23">
        <f>BP7-BO7</f>
        <v>3232341453.6499996</v>
      </c>
      <c r="BR7" s="5">
        <f t="shared" si="2"/>
        <v>3.649999495513145</v>
      </c>
      <c r="BS7" s="3">
        <v>2</v>
      </c>
      <c r="BT7" s="3" t="s">
        <v>14</v>
      </c>
      <c r="BU7" s="3">
        <v>43</v>
      </c>
      <c r="BV7" s="24">
        <v>11451939.01</v>
      </c>
      <c r="BW7" s="22">
        <v>2324615319.7800002</v>
      </c>
      <c r="BX7" s="23">
        <f>BW7-BV7</f>
        <v>2313163380.77</v>
      </c>
      <c r="BY7" s="5">
        <f t="shared" si="3"/>
        <v>201.98879672255606</v>
      </c>
      <c r="BZ7" s="3">
        <v>2</v>
      </c>
      <c r="CA7" s="3" t="s">
        <v>14</v>
      </c>
      <c r="CB7" s="3">
        <v>5215</v>
      </c>
      <c r="CC7" s="24">
        <v>1669418775.3999982</v>
      </c>
      <c r="CD7" s="22">
        <v>1878993863.54</v>
      </c>
      <c r="CE7" s="23">
        <f>CD7-CC7</f>
        <v>209575088.14000177</v>
      </c>
      <c r="CF7" s="5">
        <f t="shared" ref="CF7:CF17" si="9">(CD7-CC7)/CC7</f>
        <v>0.12553775674997239</v>
      </c>
      <c r="CG7" s="3">
        <v>2</v>
      </c>
      <c r="CH7" s="3" t="s">
        <v>14</v>
      </c>
      <c r="CI7" s="3">
        <f t="shared" ref="CI7:CI16" si="10">SUM(CB7,BU7,BG7,AZ7,AS7,AL7,AE7,X7,Q7,J7,C7)</f>
        <v>6847</v>
      </c>
      <c r="CJ7" s="24">
        <v>3791838216.4000025</v>
      </c>
      <c r="CK7" s="22">
        <v>10387158821.053999</v>
      </c>
      <c r="CL7" s="23">
        <f>CK7-CJ7</f>
        <v>6595320604.6539965</v>
      </c>
      <c r="CM7" s="5">
        <f t="shared" ref="CM7:CM17" si="11">(CK7-CJ7)/CJ7</f>
        <v>1.7393465196190885</v>
      </c>
    </row>
    <row r="8" spans="1:91" x14ac:dyDescent="0.25">
      <c r="A8" s="3">
        <v>3</v>
      </c>
      <c r="B8" s="3" t="s">
        <v>15</v>
      </c>
      <c r="C8" s="3">
        <v>1500</v>
      </c>
      <c r="D8" s="22">
        <v>557421229.34900069</v>
      </c>
      <c r="E8" s="22">
        <v>1593062697.0473807</v>
      </c>
      <c r="F8" s="23">
        <f t="shared" ref="F8:F17" si="12">E8-D8</f>
        <v>1035641467.69838</v>
      </c>
      <c r="G8" s="5">
        <f t="shared" si="4"/>
        <v>1.8579153666391242</v>
      </c>
      <c r="H8" s="3">
        <v>3</v>
      </c>
      <c r="I8" s="3" t="s">
        <v>15</v>
      </c>
      <c r="J8" s="3"/>
      <c r="K8" s="24"/>
      <c r="L8" s="22"/>
      <c r="M8" s="23"/>
      <c r="N8" s="10"/>
      <c r="O8" s="3">
        <v>3</v>
      </c>
      <c r="P8" s="3" t="s">
        <v>15</v>
      </c>
      <c r="Q8" s="3">
        <v>192</v>
      </c>
      <c r="R8" s="24">
        <v>774400117.57999957</v>
      </c>
      <c r="S8" s="22">
        <v>496630392.81</v>
      </c>
      <c r="T8" s="23">
        <f t="shared" ref="T8:T17" si="13">S8-R8</f>
        <v>-277769724.76999956</v>
      </c>
      <c r="U8" s="5">
        <f t="shared" ref="U8:U17" si="14">T8/R8</f>
        <v>-0.35869018930166224</v>
      </c>
      <c r="V8" s="3">
        <v>3</v>
      </c>
      <c r="W8" s="3" t="s">
        <v>15</v>
      </c>
      <c r="X8" s="47">
        <v>362</v>
      </c>
      <c r="Y8" s="22">
        <v>195030026.16000009</v>
      </c>
      <c r="Z8" s="22">
        <v>132461798.56</v>
      </c>
      <c r="AA8" s="23">
        <f t="shared" ref="AA8:AA17" si="15">Z8-Y8</f>
        <v>-62568227.600000083</v>
      </c>
      <c r="AB8" s="5">
        <f t="shared" si="5"/>
        <v>-0.32081330670934705</v>
      </c>
      <c r="AC8" s="3">
        <v>3</v>
      </c>
      <c r="AD8" s="3" t="s">
        <v>15</v>
      </c>
      <c r="AE8" s="3">
        <v>352</v>
      </c>
      <c r="AF8" s="22">
        <v>870344236.08999991</v>
      </c>
      <c r="AG8" s="22">
        <v>881587058.61000001</v>
      </c>
      <c r="AH8" s="23">
        <f t="shared" ref="AH8:AH17" si="16">AG8-AF8</f>
        <v>11242822.5200001</v>
      </c>
      <c r="AI8" s="5">
        <f t="shared" si="6"/>
        <v>1.2917673322578895E-2</v>
      </c>
      <c r="AJ8" s="3">
        <v>3</v>
      </c>
      <c r="AK8" s="3" t="s">
        <v>15</v>
      </c>
      <c r="AL8" s="3">
        <v>815</v>
      </c>
      <c r="AM8" s="22">
        <v>443258522.17000002</v>
      </c>
      <c r="AN8" s="22">
        <v>2085117556.8800004</v>
      </c>
      <c r="AO8" s="23">
        <f t="shared" ref="AO8:AO17" si="17">AN8-AM8</f>
        <v>1641859034.7100003</v>
      </c>
      <c r="AP8" s="5">
        <f t="shared" si="7"/>
        <v>3.7040664817275841</v>
      </c>
      <c r="AQ8" s="3">
        <v>3</v>
      </c>
      <c r="AR8" s="3" t="s">
        <v>15</v>
      </c>
      <c r="AS8" s="3">
        <v>97</v>
      </c>
      <c r="AT8" s="24">
        <v>52914728.00000003</v>
      </c>
      <c r="AU8" s="22">
        <v>21479157.150000002</v>
      </c>
      <c r="AV8" s="23">
        <f t="shared" ref="AV8:AV17" si="18">AU8-AT8</f>
        <v>-31435570.850000028</v>
      </c>
      <c r="AW8" s="5">
        <f t="shared" si="8"/>
        <v>-0.59407979664943211</v>
      </c>
      <c r="AX8" s="3">
        <v>3</v>
      </c>
      <c r="AY8" s="3" t="s">
        <v>15</v>
      </c>
      <c r="AZ8" s="3">
        <v>1</v>
      </c>
      <c r="BA8" s="24">
        <v>146727.75</v>
      </c>
      <c r="BB8" s="34">
        <v>74346.98</v>
      </c>
      <c r="BC8" s="23">
        <f t="shared" ref="BC8:BC17" si="19">BB8-BA8</f>
        <v>-72380.77</v>
      </c>
      <c r="BD8" s="5">
        <f t="shared" ref="BD8:BD17" si="20">(BB8-BA8)/BA8</f>
        <v>-0.49329980184389116</v>
      </c>
      <c r="BE8" s="3">
        <v>3</v>
      </c>
      <c r="BF8" s="3" t="s">
        <v>15</v>
      </c>
      <c r="BG8" s="3">
        <v>29</v>
      </c>
      <c r="BH8" s="24">
        <v>1452080422.6200001</v>
      </c>
      <c r="BI8" s="22">
        <v>4844197597.5899992</v>
      </c>
      <c r="BJ8" s="23">
        <f t="shared" ref="BJ8:BJ17" si="21">BI8-BH8</f>
        <v>3392117174.9699993</v>
      </c>
      <c r="BK8" s="5">
        <f t="shared" ref="BK8:BK17" si="22">(BI8-BH8)/BH8</f>
        <v>2.3360394659474686</v>
      </c>
      <c r="BL8" s="3">
        <v>3</v>
      </c>
      <c r="BM8" s="3" t="s">
        <v>15</v>
      </c>
      <c r="BN8" s="3">
        <v>172</v>
      </c>
      <c r="BO8" s="24">
        <v>1969969059.96</v>
      </c>
      <c r="BP8" s="22">
        <v>9849522858</v>
      </c>
      <c r="BQ8" s="23">
        <f t="shared" ref="BQ8:BQ17" si="23">BP8-BO8</f>
        <v>7879553798.04</v>
      </c>
      <c r="BR8" s="5">
        <f t="shared" si="2"/>
        <v>3.9998363213887194</v>
      </c>
      <c r="BS8" s="3">
        <v>3</v>
      </c>
      <c r="BT8" s="3" t="s">
        <v>15</v>
      </c>
      <c r="BU8" s="3">
        <v>164</v>
      </c>
      <c r="BV8" s="24">
        <v>45193943.5</v>
      </c>
      <c r="BW8" s="22">
        <v>5515622396.7600031</v>
      </c>
      <c r="BX8" s="23">
        <f t="shared" ref="BX8:BX17" si="24">BW8-BV8</f>
        <v>5470428453.2600031</v>
      </c>
      <c r="BY8" s="5">
        <f t="shared" si="3"/>
        <v>121.04339718130601</v>
      </c>
      <c r="BZ8" s="3">
        <v>3</v>
      </c>
      <c r="CA8" s="3" t="s">
        <v>15</v>
      </c>
      <c r="CB8" s="3">
        <v>8928</v>
      </c>
      <c r="CC8" s="24">
        <v>6248896412.5400009</v>
      </c>
      <c r="CD8" s="22">
        <v>7252751293.25</v>
      </c>
      <c r="CE8" s="23">
        <f t="shared" ref="CE8:CE17" si="25">CD8-CC8</f>
        <v>1003854880.7099991</v>
      </c>
      <c r="CF8" s="5">
        <f t="shared" si="9"/>
        <v>0.16064514666869958</v>
      </c>
      <c r="CG8" s="3">
        <v>3</v>
      </c>
      <c r="CH8" s="3" t="s">
        <v>15</v>
      </c>
      <c r="CI8" s="3">
        <f t="shared" si="10"/>
        <v>12440</v>
      </c>
      <c r="CJ8" s="24">
        <v>12609655425.718966</v>
      </c>
      <c r="CK8" s="22">
        <v>32672507153.63575</v>
      </c>
      <c r="CL8" s="23">
        <f t="shared" ref="CL8:CL17" si="26">CK8-CJ8</f>
        <v>20062851727.916786</v>
      </c>
      <c r="CM8" s="5">
        <f t="shared" si="11"/>
        <v>1.5910705765199655</v>
      </c>
    </row>
    <row r="9" spans="1:91" x14ac:dyDescent="0.25">
      <c r="A9" s="3">
        <v>4</v>
      </c>
      <c r="B9" s="3" t="s">
        <v>10</v>
      </c>
      <c r="C9" s="3">
        <v>5539</v>
      </c>
      <c r="D9" s="22">
        <v>2555196255.6300015</v>
      </c>
      <c r="E9" s="22">
        <v>2561254733.9043975</v>
      </c>
      <c r="F9" s="23">
        <f t="shared" si="12"/>
        <v>6058478.2743959427</v>
      </c>
      <c r="G9" s="5">
        <f t="shared" si="4"/>
        <v>2.3710422481431595E-3</v>
      </c>
      <c r="H9" s="3">
        <v>4</v>
      </c>
      <c r="I9" s="3" t="s">
        <v>10</v>
      </c>
      <c r="J9" s="3">
        <v>10</v>
      </c>
      <c r="K9" s="24">
        <v>13413282.399999999</v>
      </c>
      <c r="L9" s="22">
        <v>4179686</v>
      </c>
      <c r="M9" s="23">
        <f t="shared" ref="M9:M16" si="27">L9-K9</f>
        <v>-9233596.3999999985</v>
      </c>
      <c r="N9" s="10">
        <f t="shared" ref="N9:N16" si="28">(L9-K9)/K9</f>
        <v>-0.68839200761179831</v>
      </c>
      <c r="O9" s="3">
        <v>4</v>
      </c>
      <c r="P9" s="3" t="s">
        <v>10</v>
      </c>
      <c r="Q9" s="3">
        <v>210</v>
      </c>
      <c r="R9" s="24">
        <v>215882675.53999987</v>
      </c>
      <c r="S9" s="22">
        <v>184928125.78</v>
      </c>
      <c r="T9" s="23">
        <f t="shared" si="13"/>
        <v>-30954549.759999871</v>
      </c>
      <c r="U9" s="5">
        <f t="shared" si="14"/>
        <v>-0.1433859835328215</v>
      </c>
      <c r="V9" s="3">
        <v>4</v>
      </c>
      <c r="W9" s="3" t="s">
        <v>10</v>
      </c>
      <c r="X9" s="47">
        <v>255</v>
      </c>
      <c r="Y9" s="22">
        <v>63540685.870000005</v>
      </c>
      <c r="Z9" s="22">
        <v>62866024.270000003</v>
      </c>
      <c r="AA9" s="23">
        <f t="shared" si="15"/>
        <v>-674661.60000000149</v>
      </c>
      <c r="AB9" s="5">
        <f t="shared" si="5"/>
        <v>-1.0617789071089255E-2</v>
      </c>
      <c r="AC9" s="3">
        <v>4</v>
      </c>
      <c r="AD9" s="3" t="s">
        <v>10</v>
      </c>
      <c r="AE9" s="3">
        <v>39</v>
      </c>
      <c r="AF9" s="22">
        <v>119219956.80999999</v>
      </c>
      <c r="AG9" s="22">
        <v>83817799.960000023</v>
      </c>
      <c r="AH9" s="23">
        <f t="shared" si="16"/>
        <v>-35402156.849999964</v>
      </c>
      <c r="AI9" s="5">
        <f t="shared" si="6"/>
        <v>-0.29694824421401306</v>
      </c>
      <c r="AJ9" s="3">
        <v>4</v>
      </c>
      <c r="AK9" s="3" t="s">
        <v>10</v>
      </c>
      <c r="AL9" s="3">
        <v>655</v>
      </c>
      <c r="AM9" s="22">
        <v>145954960.93200001</v>
      </c>
      <c r="AN9" s="22">
        <v>142446571.27000004</v>
      </c>
      <c r="AO9" s="23">
        <f t="shared" si="17"/>
        <v>-3508389.6619999707</v>
      </c>
      <c r="AP9" s="5">
        <f t="shared" si="7"/>
        <v>-2.4037481423015962E-2</v>
      </c>
      <c r="AQ9" s="3">
        <v>4</v>
      </c>
      <c r="AR9" s="3" t="s">
        <v>10</v>
      </c>
      <c r="AS9" s="3">
        <v>24</v>
      </c>
      <c r="AT9" s="24">
        <v>20003667.649999999</v>
      </c>
      <c r="AU9" s="22">
        <v>23378101.900000002</v>
      </c>
      <c r="AV9" s="23">
        <f t="shared" si="18"/>
        <v>3374434.2500000037</v>
      </c>
      <c r="AW9" s="5">
        <f t="shared" si="8"/>
        <v>0.16869077756348366</v>
      </c>
      <c r="AX9" s="3">
        <v>4</v>
      </c>
      <c r="AY9" s="3" t="s">
        <v>10</v>
      </c>
      <c r="AZ9" s="3">
        <v>1</v>
      </c>
      <c r="BA9" s="34">
        <v>156554.4</v>
      </c>
      <c r="BB9" s="22">
        <v>157545.68</v>
      </c>
      <c r="BC9" s="23">
        <f t="shared" si="19"/>
        <v>991.27999999999884</v>
      </c>
      <c r="BD9" s="5">
        <f t="shared" si="20"/>
        <v>6.331856530381764E-3</v>
      </c>
      <c r="BE9" s="3">
        <v>4</v>
      </c>
      <c r="BF9" s="3" t="s">
        <v>10</v>
      </c>
      <c r="BG9" s="3">
        <v>2</v>
      </c>
      <c r="BH9" s="24">
        <v>905920</v>
      </c>
      <c r="BI9" s="22">
        <v>1412520</v>
      </c>
      <c r="BJ9" s="23">
        <f t="shared" ref="BJ9:BJ10" si="29">BI9-BH9</f>
        <v>506600</v>
      </c>
      <c r="BK9" s="5">
        <f t="shared" ref="BK9:BK10" si="30">(BI9-BH9)/BH9</f>
        <v>0.55921052631578949</v>
      </c>
      <c r="BL9" s="3">
        <v>4</v>
      </c>
      <c r="BM9" s="3" t="s">
        <v>10</v>
      </c>
      <c r="BN9" s="3">
        <v>10</v>
      </c>
      <c r="BO9" s="24">
        <v>375452615.19999999</v>
      </c>
      <c r="BP9" s="22">
        <v>1182211397.8799999</v>
      </c>
      <c r="BQ9" s="23">
        <f t="shared" si="23"/>
        <v>806758782.67999983</v>
      </c>
      <c r="BR9" s="5">
        <f t="shared" si="2"/>
        <v>2.1487632527216443</v>
      </c>
      <c r="BS9" s="3">
        <v>4</v>
      </c>
      <c r="BT9" s="3" t="s">
        <v>10</v>
      </c>
      <c r="BU9" s="3">
        <v>153</v>
      </c>
      <c r="BV9" s="24">
        <v>40482163.539999999</v>
      </c>
      <c r="BW9" s="22">
        <v>2766867662.4499993</v>
      </c>
      <c r="BX9" s="23">
        <f t="shared" si="24"/>
        <v>2726385498.9099994</v>
      </c>
      <c r="BY9" s="5">
        <f t="shared" si="3"/>
        <v>67.347820879585313</v>
      </c>
      <c r="BZ9" s="3">
        <v>4</v>
      </c>
      <c r="CA9" s="3" t="s">
        <v>10</v>
      </c>
      <c r="CB9" s="3">
        <v>7193</v>
      </c>
      <c r="CC9" s="24">
        <v>1781616047.8500044</v>
      </c>
      <c r="CD9" s="22">
        <v>2177323228.8000002</v>
      </c>
      <c r="CE9" s="23">
        <f t="shared" si="25"/>
        <v>395707180.94999576</v>
      </c>
      <c r="CF9" s="5">
        <f t="shared" si="9"/>
        <v>0.22210575697694357</v>
      </c>
      <c r="CG9" s="3">
        <v>4</v>
      </c>
      <c r="CH9" s="3" t="s">
        <v>10</v>
      </c>
      <c r="CI9" s="3">
        <f t="shared" si="10"/>
        <v>14081</v>
      </c>
      <c r="CJ9" s="24">
        <v>5331824785.82201</v>
      </c>
      <c r="CK9" s="22">
        <v>9190843397.8918133</v>
      </c>
      <c r="CL9" s="23">
        <f t="shared" si="26"/>
        <v>3859018612.0698032</v>
      </c>
      <c r="CM9" s="5">
        <f t="shared" si="11"/>
        <v>0.72377071023252992</v>
      </c>
    </row>
    <row r="10" spans="1:91" x14ac:dyDescent="0.25">
      <c r="A10" s="3">
        <v>5</v>
      </c>
      <c r="B10" s="3" t="s">
        <v>9</v>
      </c>
      <c r="C10" s="3">
        <v>4708</v>
      </c>
      <c r="D10" s="22">
        <v>882853960.88500059</v>
      </c>
      <c r="E10" s="22">
        <v>1860215076.13076</v>
      </c>
      <c r="F10" s="23">
        <f t="shared" si="12"/>
        <v>977361115.24575937</v>
      </c>
      <c r="G10" s="5">
        <f t="shared" si="4"/>
        <v>1.1070473244136798</v>
      </c>
      <c r="H10" s="3">
        <v>5</v>
      </c>
      <c r="I10" s="3" t="s">
        <v>9</v>
      </c>
      <c r="J10" s="3">
        <v>4</v>
      </c>
      <c r="K10" s="24">
        <v>4870820.95</v>
      </c>
      <c r="L10" s="22">
        <v>9126138</v>
      </c>
      <c r="M10" s="23">
        <f t="shared" si="27"/>
        <v>4255317.05</v>
      </c>
      <c r="N10" s="10">
        <f t="shared" si="28"/>
        <v>0.87363446402192213</v>
      </c>
      <c r="O10" s="3">
        <v>5</v>
      </c>
      <c r="P10" s="3" t="s">
        <v>9</v>
      </c>
      <c r="Q10" s="3">
        <v>187</v>
      </c>
      <c r="R10" s="24">
        <v>419345629.02999997</v>
      </c>
      <c r="S10" s="22">
        <v>323455265.85212499</v>
      </c>
      <c r="T10" s="23">
        <f t="shared" si="13"/>
        <v>-95890363.177874982</v>
      </c>
      <c r="U10" s="5">
        <f t="shared" si="14"/>
        <v>-0.22866665714313428</v>
      </c>
      <c r="V10" s="3">
        <v>5</v>
      </c>
      <c r="W10" s="3" t="s">
        <v>9</v>
      </c>
      <c r="X10" s="47">
        <v>337</v>
      </c>
      <c r="Y10" s="22">
        <v>371520655.19999999</v>
      </c>
      <c r="Z10" s="22">
        <v>376656367.16000003</v>
      </c>
      <c r="AA10" s="23">
        <f t="shared" si="15"/>
        <v>5135711.9600000381</v>
      </c>
      <c r="AB10" s="5">
        <f t="shared" si="5"/>
        <v>1.3823489725585621E-2</v>
      </c>
      <c r="AC10" s="3">
        <v>5</v>
      </c>
      <c r="AD10" s="3" t="s">
        <v>9</v>
      </c>
      <c r="AE10" s="3">
        <v>742</v>
      </c>
      <c r="AF10" s="22">
        <v>1840227659.9799986</v>
      </c>
      <c r="AG10" s="22">
        <v>1283251730.7683995</v>
      </c>
      <c r="AH10" s="23">
        <f t="shared" si="16"/>
        <v>-556975929.21159911</v>
      </c>
      <c r="AI10" s="5">
        <f t="shared" si="6"/>
        <v>-0.30266686091309641</v>
      </c>
      <c r="AJ10" s="3">
        <v>5</v>
      </c>
      <c r="AK10" s="3" t="s">
        <v>9</v>
      </c>
      <c r="AL10" s="3">
        <v>720</v>
      </c>
      <c r="AM10" s="22">
        <v>247764621.20599991</v>
      </c>
      <c r="AN10" s="22">
        <v>236842872.60000002</v>
      </c>
      <c r="AO10" s="23">
        <f t="shared" si="17"/>
        <v>-10921748.605999887</v>
      </c>
      <c r="AP10" s="5">
        <f t="shared" si="7"/>
        <v>-4.4081146665888082E-2</v>
      </c>
      <c r="AQ10" s="3">
        <v>5</v>
      </c>
      <c r="AR10" s="3" t="s">
        <v>9</v>
      </c>
      <c r="AS10" s="3">
        <v>22</v>
      </c>
      <c r="AT10" s="24">
        <v>22389021</v>
      </c>
      <c r="AU10" s="22">
        <v>28491044.180000007</v>
      </c>
      <c r="AV10" s="23">
        <f t="shared" si="18"/>
        <v>6102023.1800000072</v>
      </c>
      <c r="AW10" s="5">
        <f t="shared" si="8"/>
        <v>0.27254533282183296</v>
      </c>
      <c r="AX10" s="3">
        <v>5</v>
      </c>
      <c r="AY10" s="3" t="s">
        <v>9</v>
      </c>
      <c r="AZ10" s="3"/>
      <c r="BA10" s="24"/>
      <c r="BB10" s="23"/>
      <c r="BC10" s="23"/>
      <c r="BD10" s="5"/>
      <c r="BE10" s="3">
        <v>5</v>
      </c>
      <c r="BF10" s="3" t="s">
        <v>9</v>
      </c>
      <c r="BG10" s="3">
        <v>8</v>
      </c>
      <c r="BH10" s="24">
        <v>26801647.010000002</v>
      </c>
      <c r="BI10" s="22">
        <v>3073038.54</v>
      </c>
      <c r="BJ10" s="23">
        <f t="shared" si="29"/>
        <v>-23728608.470000003</v>
      </c>
      <c r="BK10" s="5">
        <f t="shared" si="30"/>
        <v>-0.88534142924673942</v>
      </c>
      <c r="BL10" s="3">
        <v>5</v>
      </c>
      <c r="BM10" s="3" t="s">
        <v>9</v>
      </c>
      <c r="BN10" s="3">
        <v>50</v>
      </c>
      <c r="BO10" s="24">
        <v>422977636.80000001</v>
      </c>
      <c r="BP10" s="22">
        <v>1247774589.1500003</v>
      </c>
      <c r="BQ10" s="23">
        <f t="shared" si="23"/>
        <v>824796952.35000038</v>
      </c>
      <c r="BR10" s="5">
        <f t="shared" si="2"/>
        <v>1.9499776834300957</v>
      </c>
      <c r="BS10" s="3">
        <v>5</v>
      </c>
      <c r="BT10" s="3" t="s">
        <v>9</v>
      </c>
      <c r="BU10" s="3">
        <v>1184</v>
      </c>
      <c r="BV10" s="24">
        <v>48855579.93</v>
      </c>
      <c r="BW10" s="22">
        <v>22995643179.959984</v>
      </c>
      <c r="BX10" s="23">
        <f t="shared" si="24"/>
        <v>22946787600.029984</v>
      </c>
      <c r="BY10" s="5">
        <f t="shared" si="3"/>
        <v>469.68611636394473</v>
      </c>
      <c r="BZ10" s="3">
        <v>5</v>
      </c>
      <c r="CA10" s="3" t="s">
        <v>9</v>
      </c>
      <c r="CB10" s="3">
        <v>10005</v>
      </c>
      <c r="CC10" s="24">
        <v>4287167938.1170955</v>
      </c>
      <c r="CD10" s="22">
        <v>7794939461.6239996</v>
      </c>
      <c r="CE10" s="23">
        <f t="shared" si="25"/>
        <v>3507771523.5069041</v>
      </c>
      <c r="CF10" s="5">
        <f t="shared" si="9"/>
        <v>0.81820249967802783</v>
      </c>
      <c r="CG10" s="3">
        <v>5</v>
      </c>
      <c r="CH10" s="3" t="s">
        <v>9</v>
      </c>
      <c r="CI10" s="3">
        <f t="shared" si="10"/>
        <v>17917</v>
      </c>
      <c r="CJ10" s="24">
        <v>8574775170.1081095</v>
      </c>
      <c r="CK10" s="22">
        <v>36159468763.978958</v>
      </c>
      <c r="CL10" s="23">
        <f t="shared" si="26"/>
        <v>27584693593.87085</v>
      </c>
      <c r="CM10" s="5">
        <f t="shared" si="11"/>
        <v>3.2169582346639025</v>
      </c>
    </row>
    <row r="11" spans="1:91" x14ac:dyDescent="0.25">
      <c r="A11" s="3">
        <v>6</v>
      </c>
      <c r="B11" s="3" t="s">
        <v>11</v>
      </c>
      <c r="C11" s="3">
        <v>7847</v>
      </c>
      <c r="D11" s="22">
        <v>1601190489.6494973</v>
      </c>
      <c r="E11" s="22">
        <v>2125848575.0082128</v>
      </c>
      <c r="F11" s="23">
        <f t="shared" si="12"/>
        <v>524658085.35871553</v>
      </c>
      <c r="G11" s="5">
        <f t="shared" si="4"/>
        <v>0.32766750036940567</v>
      </c>
      <c r="H11" s="3">
        <v>6</v>
      </c>
      <c r="I11" s="3" t="s">
        <v>11</v>
      </c>
      <c r="J11" s="3">
        <v>1</v>
      </c>
      <c r="K11" s="24">
        <v>159032.69</v>
      </c>
      <c r="L11" s="22">
        <v>261091</v>
      </c>
      <c r="M11" s="23">
        <f t="shared" si="27"/>
        <v>102058.31</v>
      </c>
      <c r="N11" s="10">
        <f t="shared" si="28"/>
        <v>0.6417442225243124</v>
      </c>
      <c r="O11" s="3">
        <v>6</v>
      </c>
      <c r="P11" s="3" t="s">
        <v>11</v>
      </c>
      <c r="Q11" s="3">
        <v>313</v>
      </c>
      <c r="R11" s="24">
        <v>155178317.66</v>
      </c>
      <c r="S11" s="22">
        <v>233960353.25</v>
      </c>
      <c r="T11" s="23">
        <f t="shared" si="13"/>
        <v>78782035.590000004</v>
      </c>
      <c r="U11" s="5">
        <f t="shared" si="14"/>
        <v>0.50768713553534994</v>
      </c>
      <c r="V11" s="3">
        <v>6</v>
      </c>
      <c r="W11" s="3" t="s">
        <v>11</v>
      </c>
      <c r="X11" s="47">
        <v>356</v>
      </c>
      <c r="Y11" s="22">
        <v>66943985.190000013</v>
      </c>
      <c r="Z11" s="22">
        <v>125535209.08000001</v>
      </c>
      <c r="AA11" s="23">
        <f t="shared" si="15"/>
        <v>58591223.890000001</v>
      </c>
      <c r="AB11" s="5">
        <f t="shared" si="5"/>
        <v>0.8752276059410975</v>
      </c>
      <c r="AC11" s="3">
        <v>6</v>
      </c>
      <c r="AD11" s="3" t="s">
        <v>11</v>
      </c>
      <c r="AE11" s="3">
        <v>111</v>
      </c>
      <c r="AF11" s="22">
        <v>302329737.56999999</v>
      </c>
      <c r="AG11" s="22">
        <v>10884020202.59</v>
      </c>
      <c r="AH11" s="23">
        <f t="shared" si="16"/>
        <v>10581690465.02</v>
      </c>
      <c r="AI11" s="5">
        <f t="shared" si="6"/>
        <v>35.000494989580595</v>
      </c>
      <c r="AJ11" s="3">
        <v>6</v>
      </c>
      <c r="AK11" s="3" t="s">
        <v>11</v>
      </c>
      <c r="AL11" s="3">
        <v>770</v>
      </c>
      <c r="AM11" s="22">
        <v>224117324.99999997</v>
      </c>
      <c r="AN11" s="22">
        <v>246166169.71000007</v>
      </c>
      <c r="AO11" s="23">
        <f t="shared" si="17"/>
        <v>22048844.710000098</v>
      </c>
      <c r="AP11" s="5">
        <f t="shared" si="7"/>
        <v>9.8380813308387022E-2</v>
      </c>
      <c r="AQ11" s="3">
        <v>6</v>
      </c>
      <c r="AR11" s="3" t="s">
        <v>11</v>
      </c>
      <c r="AS11" s="3">
        <v>40</v>
      </c>
      <c r="AT11" s="24">
        <v>16008507.859999999</v>
      </c>
      <c r="AU11" s="22">
        <v>22553118.599999998</v>
      </c>
      <c r="AV11" s="23">
        <f t="shared" si="18"/>
        <v>6544610.7399999984</v>
      </c>
      <c r="AW11" s="5">
        <f t="shared" si="8"/>
        <v>0.40882078437509034</v>
      </c>
      <c r="AX11" s="3">
        <v>6</v>
      </c>
      <c r="AY11" s="3" t="s">
        <v>11</v>
      </c>
      <c r="AZ11" s="3"/>
      <c r="BA11" s="24"/>
      <c r="BB11" s="23"/>
      <c r="BC11" s="23"/>
      <c r="BD11" s="5"/>
      <c r="BE11" s="3">
        <v>6</v>
      </c>
      <c r="BF11" s="3" t="s">
        <v>11</v>
      </c>
      <c r="BG11" s="3">
        <v>4</v>
      </c>
      <c r="BH11" s="24">
        <v>79434.159999999989</v>
      </c>
      <c r="BI11" s="22">
        <v>192804.24</v>
      </c>
      <c r="BJ11" s="23">
        <f t="shared" si="21"/>
        <v>113370.08</v>
      </c>
      <c r="BK11" s="5">
        <f t="shared" si="22"/>
        <v>1.4272207322391275</v>
      </c>
      <c r="BL11" s="3">
        <v>6</v>
      </c>
      <c r="BM11" s="3" t="s">
        <v>11</v>
      </c>
      <c r="BN11" s="3">
        <v>15</v>
      </c>
      <c r="BO11" s="24">
        <v>1667491445.8000002</v>
      </c>
      <c r="BP11" s="22">
        <v>4168728614.5</v>
      </c>
      <c r="BQ11" s="23">
        <f t="shared" si="23"/>
        <v>2501237168.6999998</v>
      </c>
      <c r="BR11" s="5">
        <f t="shared" si="2"/>
        <v>1.4999999999999998</v>
      </c>
      <c r="BS11" s="3">
        <v>6</v>
      </c>
      <c r="BT11" s="3" t="s">
        <v>11</v>
      </c>
      <c r="BU11" s="3">
        <v>530</v>
      </c>
      <c r="BV11" s="24">
        <v>31965710.970000003</v>
      </c>
      <c r="BW11" s="22">
        <v>13767806294.310009</v>
      </c>
      <c r="BX11" s="23">
        <f t="shared" si="24"/>
        <v>13735840583.34001</v>
      </c>
      <c r="BY11" s="5">
        <f t="shared" si="3"/>
        <v>429.70546146247688</v>
      </c>
      <c r="BZ11" s="3">
        <v>6</v>
      </c>
      <c r="CA11" s="3" t="s">
        <v>11</v>
      </c>
      <c r="CB11" s="3">
        <v>9065</v>
      </c>
      <c r="CC11" s="24">
        <v>1072851826.1299988</v>
      </c>
      <c r="CD11" s="22">
        <v>1478164761.77</v>
      </c>
      <c r="CE11" s="23">
        <f t="shared" si="25"/>
        <v>405312935.64000118</v>
      </c>
      <c r="CF11" s="5">
        <f t="shared" si="9"/>
        <v>0.37779022766084092</v>
      </c>
      <c r="CG11" s="3">
        <v>6</v>
      </c>
      <c r="CH11" s="3" t="s">
        <v>11</v>
      </c>
      <c r="CI11" s="3">
        <f t="shared" si="10"/>
        <v>19037</v>
      </c>
      <c r="CJ11" s="24">
        <v>5138315812.6795044</v>
      </c>
      <c r="CK11" s="22">
        <v>33053237194.058228</v>
      </c>
      <c r="CL11" s="23">
        <f t="shared" si="26"/>
        <v>27914921381.378723</v>
      </c>
      <c r="CM11" s="5">
        <f t="shared" si="11"/>
        <v>5.4326986504984367</v>
      </c>
    </row>
    <row r="12" spans="1:91" x14ac:dyDescent="0.25">
      <c r="A12" s="3">
        <v>7</v>
      </c>
      <c r="B12" s="3" t="s">
        <v>12</v>
      </c>
      <c r="C12" s="3">
        <v>11110</v>
      </c>
      <c r="D12" s="22">
        <v>2437039326.8881154</v>
      </c>
      <c r="E12" s="22">
        <v>2444764166.635603</v>
      </c>
      <c r="F12" s="23">
        <f t="shared" si="12"/>
        <v>7724839.747487545</v>
      </c>
      <c r="G12" s="5">
        <f t="shared" si="4"/>
        <v>3.1697640913129969E-3</v>
      </c>
      <c r="H12" s="3">
        <v>7</v>
      </c>
      <c r="I12" s="3" t="s">
        <v>12</v>
      </c>
      <c r="J12" s="3">
        <v>7</v>
      </c>
      <c r="K12" s="24">
        <v>6087821.8499999996</v>
      </c>
      <c r="L12" s="22">
        <v>735382</v>
      </c>
      <c r="M12" s="23">
        <f t="shared" si="27"/>
        <v>-5352439.8499999996</v>
      </c>
      <c r="N12" s="10">
        <f t="shared" si="28"/>
        <v>-0.87920441528688953</v>
      </c>
      <c r="O12" s="3">
        <v>7</v>
      </c>
      <c r="P12" s="3" t="s">
        <v>12</v>
      </c>
      <c r="Q12" s="9">
        <v>237</v>
      </c>
      <c r="R12" s="24">
        <v>123813342.86000003</v>
      </c>
      <c r="S12" s="22">
        <v>65395158</v>
      </c>
      <c r="T12" s="23">
        <f t="shared" si="13"/>
        <v>-58418184.860000029</v>
      </c>
      <c r="U12" s="5">
        <f t="shared" si="14"/>
        <v>-0.47182463142163494</v>
      </c>
      <c r="V12" s="3">
        <v>7</v>
      </c>
      <c r="W12" s="3" t="s">
        <v>12</v>
      </c>
      <c r="X12" s="47">
        <v>349</v>
      </c>
      <c r="Y12" s="22">
        <v>73655377.87999998</v>
      </c>
      <c r="Z12" s="22">
        <v>67297606.120000005</v>
      </c>
      <c r="AA12" s="23">
        <f t="shared" si="15"/>
        <v>-6357771.7599999756</v>
      </c>
      <c r="AB12" s="5">
        <f t="shared" si="5"/>
        <v>-8.6317821495100006E-2</v>
      </c>
      <c r="AC12" s="3">
        <v>7</v>
      </c>
      <c r="AD12" s="3" t="s">
        <v>12</v>
      </c>
      <c r="AE12" s="3">
        <v>12</v>
      </c>
      <c r="AF12" s="22">
        <v>9262023.2100000009</v>
      </c>
      <c r="AG12" s="22">
        <v>8097976.7599999998</v>
      </c>
      <c r="AH12" s="23">
        <f t="shared" si="16"/>
        <v>-1164046.4500000011</v>
      </c>
      <c r="AI12" s="5">
        <f t="shared" si="6"/>
        <v>-0.12567950042958281</v>
      </c>
      <c r="AJ12" s="3">
        <v>7</v>
      </c>
      <c r="AK12" s="3" t="s">
        <v>12</v>
      </c>
      <c r="AL12" s="3">
        <v>482</v>
      </c>
      <c r="AM12" s="22">
        <v>96510141.030000031</v>
      </c>
      <c r="AN12" s="22">
        <v>60327330.779999971</v>
      </c>
      <c r="AO12" s="23">
        <f t="shared" si="17"/>
        <v>-36182810.25000006</v>
      </c>
      <c r="AP12" s="5">
        <f t="shared" si="7"/>
        <v>-0.37491200265423597</v>
      </c>
      <c r="AQ12" s="3">
        <v>7</v>
      </c>
      <c r="AR12" s="3" t="s">
        <v>12</v>
      </c>
      <c r="AS12" s="3">
        <v>45</v>
      </c>
      <c r="AT12" s="24">
        <v>8519161.9899999984</v>
      </c>
      <c r="AU12" s="22">
        <v>18696500.079999994</v>
      </c>
      <c r="AV12" s="23">
        <f t="shared" si="18"/>
        <v>10177338.089999996</v>
      </c>
      <c r="AW12" s="5">
        <f t="shared" si="8"/>
        <v>1.194640752452695</v>
      </c>
      <c r="AX12" s="3">
        <v>7</v>
      </c>
      <c r="AY12" s="3" t="s">
        <v>12</v>
      </c>
      <c r="AZ12" s="3">
        <v>1</v>
      </c>
      <c r="BA12" s="24">
        <v>131968.71</v>
      </c>
      <c r="BB12" s="22">
        <v>82260.23</v>
      </c>
      <c r="BC12" s="23">
        <f t="shared" si="19"/>
        <v>-49708.479999999996</v>
      </c>
      <c r="BD12" s="5">
        <f t="shared" si="20"/>
        <v>-0.37666868153822219</v>
      </c>
      <c r="BE12" s="3">
        <v>7</v>
      </c>
      <c r="BF12" s="3" t="s">
        <v>12</v>
      </c>
      <c r="BG12" s="3"/>
      <c r="BH12" s="24"/>
      <c r="BI12" s="22"/>
      <c r="BJ12" s="23"/>
      <c r="BK12" s="5"/>
      <c r="BL12" s="3">
        <v>7</v>
      </c>
      <c r="BM12" s="3" t="s">
        <v>12</v>
      </c>
      <c r="BN12" s="3">
        <v>5</v>
      </c>
      <c r="BO12" s="24">
        <v>755809867.60000002</v>
      </c>
      <c r="BP12" s="22">
        <v>1927073932.8900001</v>
      </c>
      <c r="BQ12" s="23">
        <f t="shared" si="23"/>
        <v>1171264065.29</v>
      </c>
      <c r="BR12" s="5">
        <f t="shared" si="2"/>
        <v>1.5496808331032168</v>
      </c>
      <c r="BS12" s="3">
        <v>7</v>
      </c>
      <c r="BT12" s="3" t="s">
        <v>12</v>
      </c>
      <c r="BU12" s="3">
        <v>52</v>
      </c>
      <c r="BV12" s="24">
        <v>13204541.630000001</v>
      </c>
      <c r="BW12" s="22">
        <v>59455051.980000004</v>
      </c>
      <c r="BX12" s="23">
        <f t="shared" si="24"/>
        <v>46250510.350000001</v>
      </c>
      <c r="BY12" s="5">
        <f t="shared" si="3"/>
        <v>3.5026214196577152</v>
      </c>
      <c r="BZ12" s="3">
        <v>7</v>
      </c>
      <c r="CA12" s="3" t="s">
        <v>12</v>
      </c>
      <c r="CB12" s="3">
        <v>7701</v>
      </c>
      <c r="CC12" s="24">
        <v>835990827.36999393</v>
      </c>
      <c r="CD12" s="22">
        <v>1319473071.7299995</v>
      </c>
      <c r="CE12" s="23">
        <f t="shared" si="25"/>
        <v>483482244.36000562</v>
      </c>
      <c r="CF12" s="5">
        <f t="shared" si="9"/>
        <v>0.578334389004038</v>
      </c>
      <c r="CG12" s="3">
        <v>7</v>
      </c>
      <c r="CH12" s="3" t="s">
        <v>12</v>
      </c>
      <c r="CI12" s="3">
        <f t="shared" si="10"/>
        <v>19996</v>
      </c>
      <c r="CJ12" s="24">
        <v>4360024401.0180941</v>
      </c>
      <c r="CK12" s="22">
        <v>5971398437.2055845</v>
      </c>
      <c r="CL12" s="23">
        <f t="shared" si="26"/>
        <v>1611374036.1874905</v>
      </c>
      <c r="CM12" s="5">
        <f t="shared" si="11"/>
        <v>0.36957913258724517</v>
      </c>
    </row>
    <row r="13" spans="1:91" x14ac:dyDescent="0.25">
      <c r="A13" s="3">
        <v>8</v>
      </c>
      <c r="B13" s="3" t="s">
        <v>13</v>
      </c>
      <c r="C13" s="3">
        <v>7968</v>
      </c>
      <c r="D13" s="22">
        <v>3408633121.269702</v>
      </c>
      <c r="E13" s="22">
        <v>4906864161.8619967</v>
      </c>
      <c r="F13" s="23">
        <f t="shared" si="12"/>
        <v>1498231040.5922947</v>
      </c>
      <c r="G13" s="5">
        <f t="shared" si="4"/>
        <v>0.43954012863496722</v>
      </c>
      <c r="H13" s="3">
        <v>8</v>
      </c>
      <c r="I13" s="3" t="s">
        <v>13</v>
      </c>
      <c r="J13" s="3"/>
      <c r="K13" s="24"/>
      <c r="L13" s="22"/>
      <c r="M13" s="23"/>
      <c r="N13" s="10"/>
      <c r="O13" s="3">
        <v>8</v>
      </c>
      <c r="P13" s="3" t="s">
        <v>13</v>
      </c>
      <c r="Q13" s="3">
        <v>305</v>
      </c>
      <c r="R13" s="24">
        <v>324871197.33999974</v>
      </c>
      <c r="S13" s="22">
        <v>334133097.81</v>
      </c>
      <c r="T13" s="23">
        <f t="shared" si="13"/>
        <v>9261900.470000267</v>
      </c>
      <c r="U13" s="5">
        <f t="shared" si="14"/>
        <v>2.8509454041587626E-2</v>
      </c>
      <c r="V13" s="3">
        <v>8</v>
      </c>
      <c r="W13" s="3" t="s">
        <v>13</v>
      </c>
      <c r="X13" s="47">
        <v>392</v>
      </c>
      <c r="Y13" s="22">
        <v>104660945.98999996</v>
      </c>
      <c r="Z13" s="22">
        <v>141451794.91999996</v>
      </c>
      <c r="AA13" s="23">
        <f t="shared" si="15"/>
        <v>36790848.929999992</v>
      </c>
      <c r="AB13" s="5">
        <f t="shared" si="5"/>
        <v>0.35152413903764301</v>
      </c>
      <c r="AC13" s="3">
        <v>8</v>
      </c>
      <c r="AD13" s="3" t="s">
        <v>13</v>
      </c>
      <c r="AE13" s="3">
        <v>116</v>
      </c>
      <c r="AF13" s="22">
        <v>126356945.04999998</v>
      </c>
      <c r="AG13" s="22">
        <v>121113326.43000001</v>
      </c>
      <c r="AH13" s="23">
        <f t="shared" si="16"/>
        <v>-5243618.619999975</v>
      </c>
      <c r="AI13" s="5">
        <f t="shared" si="6"/>
        <v>-4.1498459921811601E-2</v>
      </c>
      <c r="AJ13" s="3">
        <v>8</v>
      </c>
      <c r="AK13" s="3" t="s">
        <v>13</v>
      </c>
      <c r="AL13" s="3">
        <v>1063</v>
      </c>
      <c r="AM13" s="22">
        <v>192100944.09000087</v>
      </c>
      <c r="AN13" s="22">
        <v>227683536.22000042</v>
      </c>
      <c r="AO13" s="23">
        <f t="shared" si="17"/>
        <v>35582592.129999548</v>
      </c>
      <c r="AP13" s="5">
        <f t="shared" si="7"/>
        <v>0.18522861664505308</v>
      </c>
      <c r="AQ13" s="3">
        <v>8</v>
      </c>
      <c r="AR13" s="3" t="s">
        <v>13</v>
      </c>
      <c r="AS13" s="3">
        <v>27</v>
      </c>
      <c r="AT13" s="24">
        <v>14499195.180000003</v>
      </c>
      <c r="AU13" s="22">
        <v>36602991</v>
      </c>
      <c r="AV13" s="23">
        <f t="shared" si="18"/>
        <v>22103795.819999997</v>
      </c>
      <c r="AW13" s="5">
        <f t="shared" si="8"/>
        <v>1.5244843279639189</v>
      </c>
      <c r="AX13" s="3">
        <v>8</v>
      </c>
      <c r="AY13" s="3" t="s">
        <v>13</v>
      </c>
      <c r="AZ13" s="3">
        <v>5</v>
      </c>
      <c r="BA13" s="24">
        <v>4194073.54</v>
      </c>
      <c r="BB13" s="22">
        <v>3647821.39</v>
      </c>
      <c r="BC13" s="23">
        <f t="shared" si="19"/>
        <v>-546252.14999999991</v>
      </c>
      <c r="BD13" s="5">
        <f t="shared" si="20"/>
        <v>-0.13024381780391955</v>
      </c>
      <c r="BE13" s="3">
        <v>8</v>
      </c>
      <c r="BF13" s="3" t="s">
        <v>13</v>
      </c>
      <c r="BG13" s="3">
        <v>7</v>
      </c>
      <c r="BH13" s="24">
        <v>2305643343.2400007</v>
      </c>
      <c r="BI13" s="22">
        <v>2806346161.3500004</v>
      </c>
      <c r="BJ13" s="23">
        <f t="shared" si="21"/>
        <v>500702818.10999966</v>
      </c>
      <c r="BK13" s="5">
        <f t="shared" si="22"/>
        <v>0.21716403778495422</v>
      </c>
      <c r="BL13" s="3">
        <v>8</v>
      </c>
      <c r="BM13" s="3" t="s">
        <v>13</v>
      </c>
      <c r="BN13" s="3">
        <v>15</v>
      </c>
      <c r="BO13" s="24">
        <v>1178812555.4000001</v>
      </c>
      <c r="BP13" s="22">
        <v>3241734527.3500004</v>
      </c>
      <c r="BQ13" s="23">
        <f t="shared" si="23"/>
        <v>2062921971.9500003</v>
      </c>
      <c r="BR13" s="5">
        <f t="shared" si="2"/>
        <v>1.75</v>
      </c>
      <c r="BS13" s="3">
        <v>8</v>
      </c>
      <c r="BT13" s="3" t="s">
        <v>13</v>
      </c>
      <c r="BU13" s="3">
        <v>141</v>
      </c>
      <c r="BV13" s="24">
        <v>27311180.980000004</v>
      </c>
      <c r="BW13" s="22">
        <v>2645465721.8000002</v>
      </c>
      <c r="BX13" s="23">
        <f t="shared" si="24"/>
        <v>2618154540.8200002</v>
      </c>
      <c r="BY13" s="5">
        <f t="shared" si="3"/>
        <v>95.863834769257195</v>
      </c>
      <c r="BZ13" s="3">
        <v>8</v>
      </c>
      <c r="CA13" s="3" t="s">
        <v>13</v>
      </c>
      <c r="CB13" s="3">
        <v>11421</v>
      </c>
      <c r="CC13" s="24">
        <v>2160476813.5600061</v>
      </c>
      <c r="CD13" s="22">
        <v>2485319941.4200015</v>
      </c>
      <c r="CE13" s="23">
        <f t="shared" si="25"/>
        <v>324843127.85999537</v>
      </c>
      <c r="CF13" s="5">
        <f t="shared" si="9"/>
        <v>0.15035714608050943</v>
      </c>
      <c r="CG13" s="3">
        <v>8</v>
      </c>
      <c r="CH13" s="3" t="s">
        <v>13</v>
      </c>
      <c r="CI13" s="3">
        <f t="shared" si="10"/>
        <v>21445</v>
      </c>
      <c r="CJ13" s="24">
        <v>9847842085.6397076</v>
      </c>
      <c r="CK13" s="22">
        <v>16950449081.552011</v>
      </c>
      <c r="CL13" s="23">
        <f t="shared" si="26"/>
        <v>7102606995.9123039</v>
      </c>
      <c r="CM13" s="5">
        <f t="shared" si="11"/>
        <v>0.72123485877880267</v>
      </c>
    </row>
    <row r="14" spans="1:91" x14ac:dyDescent="0.25">
      <c r="A14" s="3">
        <v>9</v>
      </c>
      <c r="B14" s="3" t="s">
        <v>16</v>
      </c>
      <c r="C14" s="3">
        <v>2102</v>
      </c>
      <c r="D14" s="22">
        <v>724286849.71999872</v>
      </c>
      <c r="E14" s="22">
        <v>885910164.67800045</v>
      </c>
      <c r="F14" s="23">
        <f t="shared" si="12"/>
        <v>161623314.95800173</v>
      </c>
      <c r="G14" s="5">
        <f t="shared" si="4"/>
        <v>0.22314821126530671</v>
      </c>
      <c r="H14" s="3">
        <v>9</v>
      </c>
      <c r="I14" s="3" t="s">
        <v>16</v>
      </c>
      <c r="J14" s="3">
        <v>14</v>
      </c>
      <c r="K14" s="24">
        <v>37231039.880000003</v>
      </c>
      <c r="L14" s="22">
        <v>7733190</v>
      </c>
      <c r="M14" s="23">
        <f t="shared" si="27"/>
        <v>-29497849.880000003</v>
      </c>
      <c r="N14" s="10">
        <f t="shared" si="28"/>
        <v>-0.79229186117484296</v>
      </c>
      <c r="O14" s="3">
        <v>9</v>
      </c>
      <c r="P14" s="3" t="s">
        <v>16</v>
      </c>
      <c r="Q14" s="3">
        <v>170</v>
      </c>
      <c r="R14" s="24">
        <v>98008416.969999984</v>
      </c>
      <c r="S14" s="22">
        <v>202595031.80000001</v>
      </c>
      <c r="T14" s="23">
        <f t="shared" si="13"/>
        <v>104586614.83000003</v>
      </c>
      <c r="U14" s="5">
        <f t="shared" si="14"/>
        <v>1.0671187033049785</v>
      </c>
      <c r="V14" s="3">
        <v>9</v>
      </c>
      <c r="W14" s="3" t="s">
        <v>16</v>
      </c>
      <c r="X14" s="47">
        <v>286</v>
      </c>
      <c r="Y14" s="22">
        <v>27296394.529999994</v>
      </c>
      <c r="Z14" s="22">
        <v>40607914.329999998</v>
      </c>
      <c r="AA14" s="23">
        <f t="shared" si="15"/>
        <v>13311519.800000004</v>
      </c>
      <c r="AB14" s="5">
        <f t="shared" si="5"/>
        <v>0.48766586317361554</v>
      </c>
      <c r="AC14" s="3">
        <v>9</v>
      </c>
      <c r="AD14" s="3" t="s">
        <v>16</v>
      </c>
      <c r="AE14" s="3">
        <v>108</v>
      </c>
      <c r="AF14" s="22">
        <v>78539877.280000016</v>
      </c>
      <c r="AG14" s="22">
        <v>90497487.450000018</v>
      </c>
      <c r="AH14" s="23">
        <f t="shared" si="16"/>
        <v>11957610.170000002</v>
      </c>
      <c r="AI14" s="5">
        <f t="shared" si="6"/>
        <v>0.15224890315744072</v>
      </c>
      <c r="AJ14" s="3">
        <v>9</v>
      </c>
      <c r="AK14" s="3" t="s">
        <v>16</v>
      </c>
      <c r="AL14" s="3">
        <v>319</v>
      </c>
      <c r="AM14" s="22">
        <v>380463330.80999982</v>
      </c>
      <c r="AN14" s="22">
        <v>521175762.61999995</v>
      </c>
      <c r="AO14" s="23">
        <f t="shared" si="17"/>
        <v>140712431.81000012</v>
      </c>
      <c r="AP14" s="5">
        <f t="shared" si="7"/>
        <v>0.36984492437267424</v>
      </c>
      <c r="AQ14" s="3">
        <v>9</v>
      </c>
      <c r="AR14" s="3" t="s">
        <v>16</v>
      </c>
      <c r="AS14" s="3">
        <v>53</v>
      </c>
      <c r="AT14" s="24">
        <v>3955469.3400000003</v>
      </c>
      <c r="AU14" s="22">
        <v>2242989.2199999997</v>
      </c>
      <c r="AV14" s="23">
        <f t="shared" si="18"/>
        <v>-1712480.1200000006</v>
      </c>
      <c r="AW14" s="5">
        <f t="shared" si="8"/>
        <v>-0.43293980380088104</v>
      </c>
      <c r="AX14" s="3">
        <v>9</v>
      </c>
      <c r="AY14" s="3" t="s">
        <v>16</v>
      </c>
      <c r="AZ14" s="3">
        <v>1</v>
      </c>
      <c r="BA14" s="24">
        <v>64622.23</v>
      </c>
      <c r="BB14" s="22">
        <v>71825.990000000005</v>
      </c>
      <c r="BC14" s="23">
        <f t="shared" si="19"/>
        <v>7203.760000000002</v>
      </c>
      <c r="BD14" s="5">
        <f t="shared" si="20"/>
        <v>0.11147495219524306</v>
      </c>
      <c r="BE14" s="3">
        <v>9</v>
      </c>
      <c r="BF14" s="3" t="s">
        <v>16</v>
      </c>
      <c r="BG14" s="3">
        <v>5</v>
      </c>
      <c r="BH14" s="24">
        <v>11793588825.84</v>
      </c>
      <c r="BI14" s="22">
        <v>6517509614.2799997</v>
      </c>
      <c r="BJ14" s="23">
        <f t="shared" ref="BJ14:BJ16" si="31">BI14-BH14</f>
        <v>-5276079211.5600004</v>
      </c>
      <c r="BK14" s="5">
        <f t="shared" ref="BK14:BK16" si="32">(BI14-BH14)/BH14</f>
        <v>-0.44736842105263158</v>
      </c>
      <c r="BL14" s="3">
        <v>9</v>
      </c>
      <c r="BM14" s="3" t="s">
        <v>16</v>
      </c>
      <c r="BN14" s="3">
        <v>31</v>
      </c>
      <c r="BO14" s="24">
        <v>1869866771.1999998</v>
      </c>
      <c r="BP14" s="22">
        <v>4113705444.6400008</v>
      </c>
      <c r="BQ14" s="23">
        <f t="shared" si="23"/>
        <v>2243838673.440001</v>
      </c>
      <c r="BR14" s="5">
        <f t="shared" si="2"/>
        <v>1.1999992234740886</v>
      </c>
      <c r="BS14" s="3">
        <v>9</v>
      </c>
      <c r="BT14" s="3" t="s">
        <v>16</v>
      </c>
      <c r="BU14" s="3">
        <v>100</v>
      </c>
      <c r="BV14" s="24">
        <v>12909062.829999998</v>
      </c>
      <c r="BW14" s="22">
        <v>21865138.010000002</v>
      </c>
      <c r="BX14" s="23">
        <f t="shared" si="24"/>
        <v>8956075.1800000034</v>
      </c>
      <c r="BY14" s="5">
        <f t="shared" si="3"/>
        <v>0.69378198076366515</v>
      </c>
      <c r="BZ14" s="3">
        <v>9</v>
      </c>
      <c r="CA14" s="3" t="s">
        <v>16</v>
      </c>
      <c r="CB14" s="3">
        <v>5476</v>
      </c>
      <c r="CC14" s="24">
        <v>716858400.07999468</v>
      </c>
      <c r="CD14" s="22">
        <v>647291675.31999993</v>
      </c>
      <c r="CE14" s="23">
        <f t="shared" si="25"/>
        <v>-69566724.759994745</v>
      </c>
      <c r="CF14" s="5">
        <f t="shared" si="9"/>
        <v>-9.7043885866764976E-2</v>
      </c>
      <c r="CG14" s="3">
        <v>9</v>
      </c>
      <c r="CH14" s="3" t="s">
        <v>16</v>
      </c>
      <c r="CI14" s="3">
        <f t="shared" si="10"/>
        <v>8634</v>
      </c>
      <c r="CJ14" s="24">
        <v>15743069060.709999</v>
      </c>
      <c r="CK14" s="22">
        <v>13051206238.3393</v>
      </c>
      <c r="CL14" s="23">
        <f t="shared" si="26"/>
        <v>-2691862822.3706989</v>
      </c>
      <c r="CM14" s="5">
        <f t="shared" si="11"/>
        <v>-0.17098716978183021</v>
      </c>
    </row>
    <row r="15" spans="1:91" x14ac:dyDescent="0.25">
      <c r="A15" s="3">
        <v>10</v>
      </c>
      <c r="B15" s="3" t="s">
        <v>17</v>
      </c>
      <c r="C15" s="3">
        <v>6720</v>
      </c>
      <c r="D15" s="22">
        <v>714752809.37000299</v>
      </c>
      <c r="E15" s="22">
        <v>613299245.60879874</v>
      </c>
      <c r="F15" s="23">
        <f t="shared" si="12"/>
        <v>-101453563.76120424</v>
      </c>
      <c r="G15" s="5">
        <f t="shared" si="4"/>
        <v>-0.1419421685808096</v>
      </c>
      <c r="H15" s="3">
        <v>10</v>
      </c>
      <c r="I15" s="3" t="s">
        <v>17</v>
      </c>
      <c r="J15" s="3">
        <v>4</v>
      </c>
      <c r="K15" s="24">
        <v>714655.67999999993</v>
      </c>
      <c r="L15" s="22">
        <v>1121536</v>
      </c>
      <c r="M15" s="23">
        <f t="shared" si="27"/>
        <v>406880.32000000007</v>
      </c>
      <c r="N15" s="10">
        <f t="shared" si="28"/>
        <v>0.56933755847291401</v>
      </c>
      <c r="O15" s="3">
        <v>10</v>
      </c>
      <c r="P15" s="3" t="s">
        <v>17</v>
      </c>
      <c r="Q15" s="3">
        <v>309</v>
      </c>
      <c r="R15" s="24">
        <v>390312678.8300001</v>
      </c>
      <c r="S15" s="22">
        <v>1067217421</v>
      </c>
      <c r="T15" s="23">
        <f t="shared" si="13"/>
        <v>676904742.16999984</v>
      </c>
      <c r="U15" s="5">
        <f t="shared" si="14"/>
        <v>1.73426275620635</v>
      </c>
      <c r="V15" s="3">
        <v>10</v>
      </c>
      <c r="W15" s="3" t="s">
        <v>17</v>
      </c>
      <c r="X15" s="47">
        <v>507</v>
      </c>
      <c r="Y15" s="22">
        <v>171261555.78000003</v>
      </c>
      <c r="Z15" s="22">
        <v>603854183.19000006</v>
      </c>
      <c r="AA15" s="23">
        <f t="shared" si="15"/>
        <v>432592627.41000003</v>
      </c>
      <c r="AB15" s="5">
        <f t="shared" si="5"/>
        <v>2.5259178888092193</v>
      </c>
      <c r="AC15" s="3">
        <v>10</v>
      </c>
      <c r="AD15" s="3" t="s">
        <v>17</v>
      </c>
      <c r="AE15" s="3">
        <v>68</v>
      </c>
      <c r="AF15" s="22">
        <v>174938960.15000001</v>
      </c>
      <c r="AG15" s="22">
        <v>68706832.699999988</v>
      </c>
      <c r="AH15" s="23">
        <f t="shared" si="16"/>
        <v>-106232127.45000002</v>
      </c>
      <c r="AI15" s="5">
        <f t="shared" si="6"/>
        <v>-0.60725253745027485</v>
      </c>
      <c r="AJ15" s="3">
        <v>10</v>
      </c>
      <c r="AK15" s="3" t="s">
        <v>17</v>
      </c>
      <c r="AL15" s="3">
        <v>647</v>
      </c>
      <c r="AM15" s="22">
        <v>495062736.23999971</v>
      </c>
      <c r="AN15" s="22">
        <v>915962027.48999977</v>
      </c>
      <c r="AO15" s="23">
        <f t="shared" si="17"/>
        <v>420899291.25000006</v>
      </c>
      <c r="AP15" s="5">
        <f t="shared" si="7"/>
        <v>0.85019384501998507</v>
      </c>
      <c r="AQ15" s="3">
        <v>10</v>
      </c>
      <c r="AR15" s="3" t="s">
        <v>17</v>
      </c>
      <c r="AS15" s="3">
        <v>25</v>
      </c>
      <c r="AT15" s="24">
        <v>3965745.79</v>
      </c>
      <c r="AU15" s="22">
        <v>804079.63000000012</v>
      </c>
      <c r="AV15" s="23">
        <f t="shared" si="18"/>
        <v>-3161666.16</v>
      </c>
      <c r="AW15" s="5">
        <f t="shared" si="8"/>
        <v>-0.79724377895639154</v>
      </c>
      <c r="AX15" s="3">
        <v>10</v>
      </c>
      <c r="AY15" s="3" t="s">
        <v>17</v>
      </c>
      <c r="AZ15" s="3">
        <v>3</v>
      </c>
      <c r="BA15" s="24">
        <v>3808097.1</v>
      </c>
      <c r="BB15" s="22">
        <v>3203765.67</v>
      </c>
      <c r="BC15" s="23">
        <f t="shared" si="19"/>
        <v>-604331.43000000017</v>
      </c>
      <c r="BD15" s="5">
        <f t="shared" si="20"/>
        <v>-0.1586964339748585</v>
      </c>
      <c r="BE15" s="3">
        <v>10</v>
      </c>
      <c r="BF15" s="3" t="s">
        <v>17</v>
      </c>
      <c r="BG15" s="3">
        <v>4</v>
      </c>
      <c r="BH15" s="24">
        <v>1801847240.3199999</v>
      </c>
      <c r="BI15" s="22">
        <v>995757685.44000006</v>
      </c>
      <c r="BJ15" s="23">
        <f t="shared" si="31"/>
        <v>-806089554.87999988</v>
      </c>
      <c r="BK15" s="5">
        <f t="shared" si="32"/>
        <v>-0.44736842105263153</v>
      </c>
      <c r="BL15" s="3">
        <v>10</v>
      </c>
      <c r="BM15" s="3" t="s">
        <v>17</v>
      </c>
      <c r="BN15" s="3">
        <v>2</v>
      </c>
      <c r="BO15" s="24">
        <v>595405314.4000001</v>
      </c>
      <c r="BP15" s="22">
        <v>1309891691.6799998</v>
      </c>
      <c r="BQ15" s="23">
        <f t="shared" si="23"/>
        <v>714486377.27999973</v>
      </c>
      <c r="BR15" s="5">
        <f t="shared" si="2"/>
        <v>1.1999999999999993</v>
      </c>
      <c r="BS15" s="3">
        <v>10</v>
      </c>
      <c r="BT15" s="3" t="s">
        <v>17</v>
      </c>
      <c r="BU15" s="3">
        <v>353</v>
      </c>
      <c r="BV15" s="24">
        <v>120938876.90999997</v>
      </c>
      <c r="BW15" s="22">
        <v>13078471667.720016</v>
      </c>
      <c r="BX15" s="23">
        <f t="shared" si="24"/>
        <v>12957532790.810017</v>
      </c>
      <c r="BY15" s="5">
        <f t="shared" si="3"/>
        <v>107.14117016691601</v>
      </c>
      <c r="BZ15" s="3">
        <v>10</v>
      </c>
      <c r="CA15" s="3" t="s">
        <v>17</v>
      </c>
      <c r="CB15" s="3">
        <v>10218</v>
      </c>
      <c r="CC15" s="24">
        <v>861650760.72000194</v>
      </c>
      <c r="CD15" s="22">
        <v>865444458.85000002</v>
      </c>
      <c r="CE15" s="23">
        <f t="shared" si="25"/>
        <v>3793698.1299980879</v>
      </c>
      <c r="CF15" s="5">
        <f t="shared" si="9"/>
        <v>4.4028257188887584E-3</v>
      </c>
      <c r="CG15" s="3">
        <v>10</v>
      </c>
      <c r="CH15" s="3" t="s">
        <v>17</v>
      </c>
      <c r="CI15" s="3">
        <f t="shared" si="10"/>
        <v>18858</v>
      </c>
      <c r="CJ15" s="24">
        <v>5334659431.2900171</v>
      </c>
      <c r="CK15" s="22">
        <v>19523734595.008812</v>
      </c>
      <c r="CL15" s="23">
        <f t="shared" si="26"/>
        <v>14189075163.718796</v>
      </c>
      <c r="CM15" s="5">
        <f t="shared" si="11"/>
        <v>2.6597902539933314</v>
      </c>
    </row>
    <row r="16" spans="1:91" x14ac:dyDescent="0.25">
      <c r="A16" s="3">
        <v>11</v>
      </c>
      <c r="B16" s="3" t="s">
        <v>7</v>
      </c>
      <c r="C16" s="3">
        <v>152</v>
      </c>
      <c r="D16" s="22">
        <v>201438726.51000002</v>
      </c>
      <c r="E16" s="22">
        <v>17559131.684399888</v>
      </c>
      <c r="F16" s="23">
        <f t="shared" si="12"/>
        <v>-183879594.82560015</v>
      </c>
      <c r="G16" s="5">
        <f t="shared" si="4"/>
        <v>-0.91283140045303957</v>
      </c>
      <c r="H16" s="3">
        <v>11</v>
      </c>
      <c r="I16" s="3" t="s">
        <v>7</v>
      </c>
      <c r="J16" s="3">
        <v>123</v>
      </c>
      <c r="K16" s="24">
        <v>1228028995.2800004</v>
      </c>
      <c r="L16" s="22">
        <v>842711432.87</v>
      </c>
      <c r="M16" s="23">
        <f t="shared" si="27"/>
        <v>-385317562.41000044</v>
      </c>
      <c r="N16" s="10">
        <f t="shared" si="28"/>
        <v>-0.31376910796975521</v>
      </c>
      <c r="O16" s="3">
        <v>11</v>
      </c>
      <c r="P16" s="3" t="s">
        <v>7</v>
      </c>
      <c r="Q16" s="3">
        <v>356</v>
      </c>
      <c r="R16" s="24">
        <v>1894370026.0400009</v>
      </c>
      <c r="S16" s="22">
        <v>2591477746.46</v>
      </c>
      <c r="T16" s="23">
        <f t="shared" si="13"/>
        <v>697107720.41999912</v>
      </c>
      <c r="U16" s="5">
        <f t="shared" si="14"/>
        <v>0.36798920529651541</v>
      </c>
      <c r="V16" s="3">
        <v>11</v>
      </c>
      <c r="W16" s="3" t="s">
        <v>7</v>
      </c>
      <c r="X16" s="47">
        <v>357</v>
      </c>
      <c r="Y16" s="22">
        <v>439902603.72999966</v>
      </c>
      <c r="Z16" s="22">
        <v>462362102.42999995</v>
      </c>
      <c r="AA16" s="23">
        <f t="shared" si="15"/>
        <v>22459498.700000286</v>
      </c>
      <c r="AB16" s="5">
        <f t="shared" si="5"/>
        <v>5.1055616651419777E-2</v>
      </c>
      <c r="AC16" s="3">
        <v>11</v>
      </c>
      <c r="AD16" s="3" t="s">
        <v>7</v>
      </c>
      <c r="AE16" s="3">
        <v>22</v>
      </c>
      <c r="AF16" s="22">
        <v>378913629.53000003</v>
      </c>
      <c r="AG16" s="22">
        <v>35386948.330000006</v>
      </c>
      <c r="AH16" s="23">
        <f t="shared" si="16"/>
        <v>-343526681.20000005</v>
      </c>
      <c r="AI16" s="5">
        <f t="shared" si="6"/>
        <v>-0.90660946038311285</v>
      </c>
      <c r="AJ16" s="3">
        <v>11</v>
      </c>
      <c r="AK16" s="3" t="s">
        <v>7</v>
      </c>
      <c r="AL16" s="3">
        <v>1432</v>
      </c>
      <c r="AM16" s="22">
        <v>842204161.97000587</v>
      </c>
      <c r="AN16" s="22">
        <v>688001850.00000238</v>
      </c>
      <c r="AO16" s="23">
        <f t="shared" si="17"/>
        <v>-154202311.97000349</v>
      </c>
      <c r="AP16" s="5">
        <f t="shared" si="7"/>
        <v>-0.18309374250693292</v>
      </c>
      <c r="AQ16" s="3">
        <v>11</v>
      </c>
      <c r="AR16" s="3" t="s">
        <v>7</v>
      </c>
      <c r="AS16" s="3">
        <v>776</v>
      </c>
      <c r="AT16" s="24">
        <v>250937972.08999988</v>
      </c>
      <c r="AU16" s="22">
        <v>215608882.44000003</v>
      </c>
      <c r="AV16" s="23">
        <f t="shared" si="18"/>
        <v>-35329089.649999857</v>
      </c>
      <c r="AW16" s="5">
        <f t="shared" si="8"/>
        <v>-0.14078813722671252</v>
      </c>
      <c r="AX16" s="3">
        <v>11</v>
      </c>
      <c r="AY16" s="3" t="s">
        <v>7</v>
      </c>
      <c r="AZ16" s="3">
        <v>3</v>
      </c>
      <c r="BA16" s="24">
        <v>37838688.380000003</v>
      </c>
      <c r="BB16" s="22">
        <v>18990717.73</v>
      </c>
      <c r="BC16" s="23">
        <f t="shared" si="19"/>
        <v>-18847970.650000002</v>
      </c>
      <c r="BD16" s="5">
        <f t="shared" si="20"/>
        <v>-0.49811374170047279</v>
      </c>
      <c r="BE16" s="3">
        <v>11</v>
      </c>
      <c r="BF16" s="3" t="s">
        <v>7</v>
      </c>
      <c r="BG16" s="3">
        <v>7</v>
      </c>
      <c r="BH16" s="24">
        <v>9598.2000000000007</v>
      </c>
      <c r="BI16" s="22">
        <v>302286.71999999997</v>
      </c>
      <c r="BJ16" s="23">
        <f t="shared" si="31"/>
        <v>292688.51999999996</v>
      </c>
      <c r="BK16" s="5">
        <f t="shared" si="32"/>
        <v>30.494105144714627</v>
      </c>
      <c r="BL16" s="3">
        <v>11</v>
      </c>
      <c r="BM16" s="3" t="s">
        <v>7</v>
      </c>
      <c r="BN16" s="3">
        <v>72</v>
      </c>
      <c r="BO16" s="24">
        <v>8620067.2000000011</v>
      </c>
      <c r="BP16" s="22">
        <v>56030436.800000012</v>
      </c>
      <c r="BQ16" s="23">
        <f t="shared" si="23"/>
        <v>47410369.600000009</v>
      </c>
      <c r="BR16" s="5">
        <f t="shared" si="2"/>
        <v>5.5</v>
      </c>
      <c r="BS16" s="3">
        <v>11</v>
      </c>
      <c r="BT16" s="3" t="s">
        <v>7</v>
      </c>
      <c r="BU16" s="3">
        <v>9</v>
      </c>
      <c r="BV16" s="24">
        <v>213872899.91</v>
      </c>
      <c r="BW16" s="22">
        <v>272332354.46000004</v>
      </c>
      <c r="BX16" s="23">
        <f t="shared" si="24"/>
        <v>58459454.550000042</v>
      </c>
      <c r="BY16" s="5">
        <f t="shared" si="3"/>
        <v>0.27333736333401942</v>
      </c>
      <c r="BZ16" s="3">
        <v>11</v>
      </c>
      <c r="CA16" s="3" t="s">
        <v>7</v>
      </c>
      <c r="CB16" s="3">
        <v>19598</v>
      </c>
      <c r="CC16" s="24">
        <v>5891109381.2499895</v>
      </c>
      <c r="CD16" s="22">
        <v>6183768579.3500805</v>
      </c>
      <c r="CE16" s="23">
        <f t="shared" si="25"/>
        <v>292659198.10009098</v>
      </c>
      <c r="CF16" s="5">
        <f t="shared" si="9"/>
        <v>4.9678113095566703E-2</v>
      </c>
      <c r="CG16" s="3">
        <v>11</v>
      </c>
      <c r="CH16" s="3" t="s">
        <v>7</v>
      </c>
      <c r="CI16" s="3">
        <f t="shared" si="10"/>
        <v>22835</v>
      </c>
      <c r="CJ16" s="24">
        <v>11387246750.089825</v>
      </c>
      <c r="CK16" s="22">
        <v>11384532469.269846</v>
      </c>
      <c r="CL16" s="23">
        <f t="shared" si="26"/>
        <v>-2714280.819978714</v>
      </c>
      <c r="CM16" s="5">
        <f t="shared" si="11"/>
        <v>-2.3836146520293006E-4</v>
      </c>
    </row>
    <row r="17" spans="1:91" s="1" customFormat="1" x14ac:dyDescent="0.25">
      <c r="A17" s="40"/>
      <c r="B17" s="40" t="s">
        <v>19</v>
      </c>
      <c r="C17" s="40">
        <f>SUM(C6:C16)</f>
        <v>49796</v>
      </c>
      <c r="D17" s="25">
        <v>14706131742.423576</v>
      </c>
      <c r="E17" s="25">
        <v>19578866006.970562</v>
      </c>
      <c r="F17" s="23">
        <f t="shared" si="12"/>
        <v>4872734264.5469856</v>
      </c>
      <c r="G17" s="41">
        <f t="shared" si="4"/>
        <v>0.33134031095956695</v>
      </c>
      <c r="H17" s="40"/>
      <c r="I17" s="40" t="s">
        <v>19</v>
      </c>
      <c r="J17" s="40">
        <f>SUM(J6:J16)</f>
        <v>191</v>
      </c>
      <c r="K17" s="25">
        <v>1358267984.8800008</v>
      </c>
      <c r="L17" s="25">
        <v>950773836.87</v>
      </c>
      <c r="M17" s="23">
        <f t="shared" ref="M17" si="33">L17-K17</f>
        <v>-407494148.01000082</v>
      </c>
      <c r="N17" s="41">
        <f t="shared" ref="N17" si="34">(L17-K17)/K17</f>
        <v>-0.30001012506085223</v>
      </c>
      <c r="O17" s="40"/>
      <c r="P17" s="40" t="s">
        <v>19</v>
      </c>
      <c r="Q17" s="40">
        <f>SUM(Q6:Q16)</f>
        <v>2684</v>
      </c>
      <c r="R17" s="25">
        <v>5101214768.8300028</v>
      </c>
      <c r="S17" s="25">
        <v>6542550931.6455622</v>
      </c>
      <c r="T17" s="23">
        <f t="shared" si="13"/>
        <v>1441336162.8155594</v>
      </c>
      <c r="U17" s="41">
        <f t="shared" si="14"/>
        <v>0.28254763387390947</v>
      </c>
      <c r="V17" s="40"/>
      <c r="W17" s="40" t="s">
        <v>19</v>
      </c>
      <c r="X17" s="40">
        <f>SUM(X6:X16)</f>
        <v>3769</v>
      </c>
      <c r="Y17" s="25">
        <v>2101845541.3799918</v>
      </c>
      <c r="Z17" s="25">
        <v>2704573131.4400001</v>
      </c>
      <c r="AA17" s="23">
        <f t="shared" si="15"/>
        <v>602727590.06000829</v>
      </c>
      <c r="AB17" s="41">
        <f t="shared" si="5"/>
        <v>0.28676112406636706</v>
      </c>
      <c r="AC17" s="40"/>
      <c r="AD17" s="40" t="s">
        <v>19</v>
      </c>
      <c r="AE17" s="40">
        <f>SUM(AE6:AE16)</f>
        <v>1993</v>
      </c>
      <c r="AF17" s="25">
        <v>7941963755.3499947</v>
      </c>
      <c r="AG17" s="25">
        <v>15592578892.496403</v>
      </c>
      <c r="AH17" s="23">
        <f t="shared" si="16"/>
        <v>7650615137.1464081</v>
      </c>
      <c r="AI17" s="41">
        <f t="shared" si="6"/>
        <v>0.96331529239134039</v>
      </c>
      <c r="AJ17" s="40"/>
      <c r="AK17" s="40" t="s">
        <v>19</v>
      </c>
      <c r="AL17" s="40">
        <f>SUM(AL6:AL16)</f>
        <v>8746</v>
      </c>
      <c r="AM17" s="25">
        <v>5004232533.5280094</v>
      </c>
      <c r="AN17" s="25">
        <v>7123558720.5374794</v>
      </c>
      <c r="AO17" s="23">
        <f t="shared" si="17"/>
        <v>2119326187.00947</v>
      </c>
      <c r="AP17" s="41">
        <f t="shared" si="7"/>
        <v>0.42350673610990941</v>
      </c>
      <c r="AQ17" s="40"/>
      <c r="AR17" s="40" t="s">
        <v>19</v>
      </c>
      <c r="AS17" s="59">
        <f>SUM(AS6:AS16)</f>
        <v>1414</v>
      </c>
      <c r="AT17" s="25">
        <v>479781745.86999977</v>
      </c>
      <c r="AU17" s="25">
        <v>489796251.72999984</v>
      </c>
      <c r="AV17" s="23">
        <f t="shared" si="18"/>
        <v>10014505.860000074</v>
      </c>
      <c r="AW17" s="41">
        <f t="shared" si="8"/>
        <v>2.0873044767137878E-2</v>
      </c>
      <c r="AX17" s="40"/>
      <c r="AY17" s="40" t="s">
        <v>19</v>
      </c>
      <c r="AZ17" s="40">
        <f>SUM(AZ6:AZ16)</f>
        <v>15</v>
      </c>
      <c r="BA17" s="25">
        <v>46340732.109999992</v>
      </c>
      <c r="BB17" s="25">
        <v>26228283.669999998</v>
      </c>
      <c r="BC17" s="23">
        <f t="shared" si="19"/>
        <v>-20112448.439999994</v>
      </c>
      <c r="BD17" s="41">
        <f t="shared" si="20"/>
        <v>-0.43401231539153595</v>
      </c>
      <c r="BE17" s="40"/>
      <c r="BF17" s="40" t="s">
        <v>19</v>
      </c>
      <c r="BG17" s="40">
        <f>SUM(BG6:BG16)</f>
        <v>68</v>
      </c>
      <c r="BH17" s="25">
        <v>17380961663.23</v>
      </c>
      <c r="BI17" s="25">
        <v>15168808505.119999</v>
      </c>
      <c r="BJ17" s="23">
        <f t="shared" si="21"/>
        <v>-2212153158.1100006</v>
      </c>
      <c r="BK17" s="41">
        <f t="shared" si="22"/>
        <v>-0.1272744972903245</v>
      </c>
      <c r="BL17" s="46"/>
      <c r="BM17" s="46" t="s">
        <v>19</v>
      </c>
      <c r="BN17" s="46">
        <f>SUM(BN6:BN16)</f>
        <v>504</v>
      </c>
      <c r="BO17" s="25">
        <v>9870021956.760004</v>
      </c>
      <c r="BP17" s="25">
        <v>32124870818.639984</v>
      </c>
      <c r="BQ17" s="23">
        <f t="shared" si="23"/>
        <v>22254848861.879982</v>
      </c>
      <c r="BR17" s="41">
        <f t="shared" si="2"/>
        <v>2.2547922344425562</v>
      </c>
      <c r="BS17" s="40"/>
      <c r="BT17" s="40" t="s">
        <v>19</v>
      </c>
      <c r="BU17" s="59">
        <f>SUM(BU6:BU16)</f>
        <v>3419</v>
      </c>
      <c r="BV17" s="25">
        <v>659829409.11000001</v>
      </c>
      <c r="BW17" s="25">
        <v>67755203206.209808</v>
      </c>
      <c r="BX17" s="23">
        <f t="shared" si="24"/>
        <v>67095373797.099808</v>
      </c>
      <c r="BY17" s="41">
        <f t="shared" si="3"/>
        <v>101.68594013958895</v>
      </c>
      <c r="BZ17" s="40"/>
      <c r="CA17" s="40" t="s">
        <v>19</v>
      </c>
      <c r="CB17" s="40">
        <f>SUM(CB6:CB16)</f>
        <v>114574</v>
      </c>
      <c r="CC17" s="25">
        <v>37058344190.066101</v>
      </c>
      <c r="CD17" s="25">
        <v>48171131127.013557</v>
      </c>
      <c r="CE17" s="23">
        <f t="shared" si="25"/>
        <v>11112786936.947456</v>
      </c>
      <c r="CF17" s="41">
        <f t="shared" si="9"/>
        <v>0.29987273257412189</v>
      </c>
      <c r="CG17" s="40"/>
      <c r="CH17" s="40" t="s">
        <v>19</v>
      </c>
      <c r="CI17" s="40">
        <f>SUM(CB17,BU17,BN17,BG17,AZ17,AS17,AL17,AE17,X17,Q17,J17,C17)</f>
        <v>187173</v>
      </c>
      <c r="CJ17" s="25">
        <v>101708936023.5372</v>
      </c>
      <c r="CK17" s="25">
        <v>216228939712.34305</v>
      </c>
      <c r="CL17" s="23">
        <f t="shared" si="26"/>
        <v>114520003688.80585</v>
      </c>
      <c r="CM17" s="41">
        <f t="shared" si="11"/>
        <v>1.125958132747588</v>
      </c>
    </row>
    <row r="18" spans="1:91" ht="18.75" customHeight="1" x14ac:dyDescent="0.25">
      <c r="A18" s="6"/>
      <c r="B18" s="6"/>
      <c r="C18" s="17"/>
      <c r="D18" s="6"/>
      <c r="E18" s="6"/>
      <c r="F18" s="6"/>
      <c r="G18" s="6"/>
      <c r="H18" s="6"/>
      <c r="I18" s="6"/>
      <c r="O18" s="6"/>
      <c r="P18" s="6"/>
      <c r="V18" s="6"/>
      <c r="W18" s="6"/>
      <c r="X18" s="17"/>
      <c r="AC18" s="6"/>
      <c r="AD18" s="6"/>
      <c r="AG18" s="9" t="s">
        <v>63</v>
      </c>
      <c r="AJ18" s="6"/>
      <c r="AK18" s="6"/>
      <c r="AQ18" s="6"/>
      <c r="AR18" s="6"/>
      <c r="AX18" s="6"/>
      <c r="AY18" s="6"/>
      <c r="BE18" s="6"/>
      <c r="BF18" s="6"/>
      <c r="BL18" s="6"/>
      <c r="BM18" s="6"/>
      <c r="BS18" s="6"/>
      <c r="BT18" s="6"/>
      <c r="BW18" s="9" t="s">
        <v>67</v>
      </c>
      <c r="BZ18" s="6"/>
      <c r="CA18" s="6"/>
      <c r="CB18" s="17"/>
      <c r="CG18" s="6"/>
      <c r="CH18" s="6"/>
      <c r="CI18" s="12"/>
      <c r="CJ18" s="27"/>
      <c r="CK18" s="31"/>
    </row>
    <row r="19" spans="1:91" ht="18.75" customHeight="1" x14ac:dyDescent="0.25">
      <c r="A19" s="6"/>
      <c r="B19" s="6"/>
      <c r="C19" s="17"/>
      <c r="D19" s="6"/>
      <c r="E19" s="6"/>
      <c r="F19" s="6"/>
      <c r="G19" s="42" t="s">
        <v>40</v>
      </c>
      <c r="H19" s="6"/>
      <c r="I19" s="6"/>
      <c r="N19" s="42" t="s">
        <v>42</v>
      </c>
      <c r="O19" s="6"/>
      <c r="P19" s="6"/>
      <c r="U19" s="42" t="s">
        <v>44</v>
      </c>
      <c r="V19" s="6"/>
      <c r="W19" s="6"/>
      <c r="X19" s="17"/>
      <c r="AB19" s="42" t="s">
        <v>46</v>
      </c>
      <c r="AC19" s="6"/>
      <c r="AD19" s="6"/>
      <c r="AI19" s="42" t="s">
        <v>47</v>
      </c>
      <c r="AJ19" s="6"/>
      <c r="AK19" s="6"/>
      <c r="AP19" s="42" t="s">
        <v>50</v>
      </c>
      <c r="AQ19" s="6"/>
      <c r="AR19" s="6"/>
      <c r="AW19" s="42" t="s">
        <v>52</v>
      </c>
      <c r="AX19" s="6"/>
      <c r="AY19" s="6"/>
      <c r="BD19" s="42" t="s">
        <v>54</v>
      </c>
      <c r="BE19" s="6"/>
      <c r="BF19" s="6"/>
      <c r="BK19" s="42" t="s">
        <v>56</v>
      </c>
      <c r="BL19" s="6"/>
      <c r="BM19" s="6"/>
      <c r="BR19" s="42" t="s">
        <v>58</v>
      </c>
      <c r="BS19" s="6"/>
      <c r="BT19" s="6"/>
      <c r="BY19" s="42" t="s">
        <v>60</v>
      </c>
      <c r="BZ19" s="6"/>
      <c r="CA19" s="6"/>
      <c r="CB19" s="17"/>
      <c r="CF19" s="42" t="s">
        <v>62</v>
      </c>
      <c r="CG19" s="6"/>
      <c r="CH19" s="6"/>
      <c r="CI19" s="12"/>
      <c r="CJ19" s="27"/>
      <c r="CK19" s="31"/>
      <c r="CM19" s="42" t="s">
        <v>66</v>
      </c>
    </row>
    <row r="20" spans="1:91" s="1" customFormat="1" ht="39.950000000000003" customHeight="1" x14ac:dyDescent="0.25">
      <c r="A20" s="21" t="s">
        <v>38</v>
      </c>
      <c r="B20" s="21" t="s">
        <v>37</v>
      </c>
      <c r="C20" s="21" t="s">
        <v>3</v>
      </c>
      <c r="D20" s="2" t="s">
        <v>36</v>
      </c>
      <c r="E20" s="2" t="s">
        <v>4</v>
      </c>
      <c r="F20" s="2" t="s">
        <v>5</v>
      </c>
      <c r="G20" s="2" t="s">
        <v>6</v>
      </c>
      <c r="H20" s="21" t="s">
        <v>38</v>
      </c>
      <c r="I20" s="21" t="s">
        <v>37</v>
      </c>
      <c r="J20" s="21" t="s">
        <v>3</v>
      </c>
      <c r="K20" s="2" t="s">
        <v>36</v>
      </c>
      <c r="L20" s="2" t="s">
        <v>4</v>
      </c>
      <c r="M20" s="2" t="s">
        <v>5</v>
      </c>
      <c r="N20" s="2" t="s">
        <v>6</v>
      </c>
      <c r="O20" s="21" t="s">
        <v>38</v>
      </c>
      <c r="P20" s="21" t="s">
        <v>37</v>
      </c>
      <c r="Q20" s="21" t="s">
        <v>3</v>
      </c>
      <c r="R20" s="2" t="s">
        <v>36</v>
      </c>
      <c r="S20" s="2" t="s">
        <v>4</v>
      </c>
      <c r="T20" s="2" t="s">
        <v>5</v>
      </c>
      <c r="U20" s="2" t="s">
        <v>6</v>
      </c>
      <c r="V20" s="21" t="s">
        <v>38</v>
      </c>
      <c r="W20" s="21" t="s">
        <v>37</v>
      </c>
      <c r="X20" s="21" t="s">
        <v>3</v>
      </c>
      <c r="Y20" s="2" t="s">
        <v>36</v>
      </c>
      <c r="Z20" s="2" t="s">
        <v>4</v>
      </c>
      <c r="AA20" s="2" t="s">
        <v>5</v>
      </c>
      <c r="AB20" s="2" t="s">
        <v>6</v>
      </c>
      <c r="AC20" s="21" t="s">
        <v>38</v>
      </c>
      <c r="AD20" s="21" t="s">
        <v>37</v>
      </c>
      <c r="AE20" s="21" t="s">
        <v>3</v>
      </c>
      <c r="AF20" s="2" t="s">
        <v>36</v>
      </c>
      <c r="AG20" s="2" t="s">
        <v>4</v>
      </c>
      <c r="AH20" s="2" t="s">
        <v>5</v>
      </c>
      <c r="AI20" s="2" t="s">
        <v>6</v>
      </c>
      <c r="AJ20" s="21" t="s">
        <v>38</v>
      </c>
      <c r="AK20" s="21" t="s">
        <v>37</v>
      </c>
      <c r="AL20" s="21" t="s">
        <v>3</v>
      </c>
      <c r="AM20" s="2" t="s">
        <v>36</v>
      </c>
      <c r="AN20" s="2" t="s">
        <v>4</v>
      </c>
      <c r="AO20" s="2" t="s">
        <v>5</v>
      </c>
      <c r="AP20" s="2" t="s">
        <v>6</v>
      </c>
      <c r="AQ20" s="21" t="s">
        <v>38</v>
      </c>
      <c r="AR20" s="21" t="s">
        <v>37</v>
      </c>
      <c r="AS20" s="21" t="s">
        <v>3</v>
      </c>
      <c r="AT20" s="2" t="s">
        <v>36</v>
      </c>
      <c r="AU20" s="2" t="s">
        <v>4</v>
      </c>
      <c r="AV20" s="2" t="s">
        <v>5</v>
      </c>
      <c r="AW20" s="2" t="s">
        <v>6</v>
      </c>
      <c r="AX20" s="21" t="s">
        <v>38</v>
      </c>
      <c r="AY20" s="21" t="s">
        <v>37</v>
      </c>
      <c r="AZ20" s="21" t="s">
        <v>3</v>
      </c>
      <c r="BA20" s="2" t="s">
        <v>36</v>
      </c>
      <c r="BB20" s="2" t="s">
        <v>4</v>
      </c>
      <c r="BC20" s="2" t="s">
        <v>5</v>
      </c>
      <c r="BD20" s="2" t="s">
        <v>6</v>
      </c>
      <c r="BE20" s="21" t="s">
        <v>38</v>
      </c>
      <c r="BF20" s="21" t="s">
        <v>37</v>
      </c>
      <c r="BG20" s="21" t="s">
        <v>3</v>
      </c>
      <c r="BH20" s="2" t="s">
        <v>36</v>
      </c>
      <c r="BI20" s="2" t="s">
        <v>4</v>
      </c>
      <c r="BJ20" s="2" t="s">
        <v>5</v>
      </c>
      <c r="BK20" s="2" t="s">
        <v>6</v>
      </c>
      <c r="BL20" s="45" t="s">
        <v>38</v>
      </c>
      <c r="BM20" s="45" t="s">
        <v>37</v>
      </c>
      <c r="BN20" s="45" t="s">
        <v>3</v>
      </c>
      <c r="BO20" s="2" t="s">
        <v>36</v>
      </c>
      <c r="BP20" s="2" t="s">
        <v>4</v>
      </c>
      <c r="BQ20" s="2" t="s">
        <v>5</v>
      </c>
      <c r="BR20" s="2" t="s">
        <v>6</v>
      </c>
      <c r="BS20" s="21" t="s">
        <v>38</v>
      </c>
      <c r="BT20" s="21" t="s">
        <v>37</v>
      </c>
      <c r="BU20" s="21" t="s">
        <v>3</v>
      </c>
      <c r="BV20" s="2" t="s">
        <v>36</v>
      </c>
      <c r="BW20" s="2" t="s">
        <v>4</v>
      </c>
      <c r="BX20" s="2" t="s">
        <v>5</v>
      </c>
      <c r="BY20" s="2" t="s">
        <v>6</v>
      </c>
      <c r="BZ20" s="21" t="s">
        <v>38</v>
      </c>
      <c r="CA20" s="21" t="s">
        <v>37</v>
      </c>
      <c r="CB20" s="21" t="s">
        <v>3</v>
      </c>
      <c r="CC20" s="2" t="s">
        <v>36</v>
      </c>
      <c r="CD20" s="2" t="s">
        <v>4</v>
      </c>
      <c r="CE20" s="2" t="s">
        <v>5</v>
      </c>
      <c r="CF20" s="2" t="s">
        <v>6</v>
      </c>
      <c r="CG20" s="21" t="s">
        <v>38</v>
      </c>
      <c r="CH20" s="21" t="s">
        <v>37</v>
      </c>
      <c r="CI20" s="21" t="s">
        <v>35</v>
      </c>
      <c r="CJ20" s="2" t="s">
        <v>36</v>
      </c>
      <c r="CK20" s="2" t="s">
        <v>4</v>
      </c>
      <c r="CL20" s="2" t="s">
        <v>5</v>
      </c>
      <c r="CM20" s="2" t="s">
        <v>6</v>
      </c>
    </row>
    <row r="21" spans="1:91" s="1" customFormat="1" ht="15" customHeight="1" x14ac:dyDescent="0.25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1</v>
      </c>
      <c r="I21" s="20">
        <v>2</v>
      </c>
      <c r="J21" s="20">
        <v>3</v>
      </c>
      <c r="K21" s="20">
        <v>4</v>
      </c>
      <c r="L21" s="20">
        <v>5</v>
      </c>
      <c r="M21" s="20">
        <v>6</v>
      </c>
      <c r="N21" s="20">
        <v>7</v>
      </c>
      <c r="O21" s="20">
        <v>1</v>
      </c>
      <c r="P21" s="20">
        <v>2</v>
      </c>
      <c r="Q21" s="20">
        <v>3</v>
      </c>
      <c r="R21" s="20">
        <v>4</v>
      </c>
      <c r="S21" s="20">
        <v>5</v>
      </c>
      <c r="T21" s="20">
        <v>6</v>
      </c>
      <c r="U21" s="20">
        <v>7</v>
      </c>
      <c r="V21" s="20">
        <v>1</v>
      </c>
      <c r="W21" s="20">
        <v>2</v>
      </c>
      <c r="X21" s="20">
        <v>3</v>
      </c>
      <c r="Y21" s="20">
        <v>4</v>
      </c>
      <c r="Z21" s="20">
        <v>5</v>
      </c>
      <c r="AA21" s="20">
        <v>6</v>
      </c>
      <c r="AB21" s="20">
        <v>7</v>
      </c>
      <c r="AC21" s="20">
        <v>1</v>
      </c>
      <c r="AD21" s="20">
        <v>2</v>
      </c>
      <c r="AE21" s="20">
        <v>3</v>
      </c>
      <c r="AF21" s="20">
        <v>4</v>
      </c>
      <c r="AG21" s="20">
        <v>5</v>
      </c>
      <c r="AH21" s="20">
        <v>6</v>
      </c>
      <c r="AI21" s="20">
        <v>7</v>
      </c>
      <c r="AJ21" s="20">
        <v>1</v>
      </c>
      <c r="AK21" s="20">
        <v>2</v>
      </c>
      <c r="AL21" s="20">
        <v>3</v>
      </c>
      <c r="AM21" s="20">
        <v>4</v>
      </c>
      <c r="AN21" s="20">
        <v>5</v>
      </c>
      <c r="AO21" s="20">
        <v>6</v>
      </c>
      <c r="AP21" s="20">
        <v>7</v>
      </c>
      <c r="AQ21" s="20">
        <v>1</v>
      </c>
      <c r="AR21" s="20">
        <v>2</v>
      </c>
      <c r="AS21" s="20">
        <v>3</v>
      </c>
      <c r="AT21" s="20">
        <v>4</v>
      </c>
      <c r="AU21" s="20">
        <v>5</v>
      </c>
      <c r="AV21" s="20">
        <v>6</v>
      </c>
      <c r="AW21" s="20">
        <v>7</v>
      </c>
      <c r="AX21" s="20">
        <v>1</v>
      </c>
      <c r="AY21" s="20">
        <v>2</v>
      </c>
      <c r="AZ21" s="20">
        <v>3</v>
      </c>
      <c r="BA21" s="20">
        <v>4</v>
      </c>
      <c r="BB21" s="20">
        <v>5</v>
      </c>
      <c r="BC21" s="20">
        <v>6</v>
      </c>
      <c r="BD21" s="20">
        <v>7</v>
      </c>
      <c r="BE21" s="20">
        <v>1</v>
      </c>
      <c r="BF21" s="20">
        <v>2</v>
      </c>
      <c r="BG21" s="20">
        <v>3</v>
      </c>
      <c r="BH21" s="20">
        <v>4</v>
      </c>
      <c r="BI21" s="20">
        <v>5</v>
      </c>
      <c r="BJ21" s="20">
        <v>6</v>
      </c>
      <c r="BK21" s="20">
        <v>7</v>
      </c>
      <c r="BL21" s="44">
        <v>1</v>
      </c>
      <c r="BM21" s="44">
        <v>2</v>
      </c>
      <c r="BN21" s="44">
        <v>3</v>
      </c>
      <c r="BO21" s="44">
        <v>4</v>
      </c>
      <c r="BP21" s="44">
        <v>5</v>
      </c>
      <c r="BQ21" s="44">
        <v>6</v>
      </c>
      <c r="BR21" s="44">
        <v>7</v>
      </c>
      <c r="BS21" s="20">
        <v>1</v>
      </c>
      <c r="BT21" s="20">
        <v>2</v>
      </c>
      <c r="BU21" s="20">
        <v>3</v>
      </c>
      <c r="BV21" s="20">
        <v>4</v>
      </c>
      <c r="BW21" s="20">
        <v>5</v>
      </c>
      <c r="BX21" s="20">
        <v>6</v>
      </c>
      <c r="BY21" s="20">
        <v>7</v>
      </c>
      <c r="BZ21" s="20">
        <v>1</v>
      </c>
      <c r="CA21" s="20">
        <v>2</v>
      </c>
      <c r="CB21" s="20">
        <v>3</v>
      </c>
      <c r="CC21" s="20">
        <v>4</v>
      </c>
      <c r="CD21" s="20">
        <v>5</v>
      </c>
      <c r="CE21" s="20">
        <v>6</v>
      </c>
      <c r="CF21" s="20">
        <v>7</v>
      </c>
      <c r="CG21" s="20">
        <v>1</v>
      </c>
      <c r="CH21" s="20">
        <v>2</v>
      </c>
      <c r="CI21" s="20">
        <v>3</v>
      </c>
      <c r="CJ21" s="20">
        <v>4</v>
      </c>
      <c r="CK21" s="20">
        <v>5</v>
      </c>
      <c r="CL21" s="20">
        <v>6</v>
      </c>
      <c r="CM21" s="20">
        <v>7</v>
      </c>
    </row>
    <row r="22" spans="1:91" x14ac:dyDescent="0.25">
      <c r="A22" s="3">
        <v>1</v>
      </c>
      <c r="B22" s="3" t="s">
        <v>8</v>
      </c>
      <c r="C22" s="3">
        <v>1365</v>
      </c>
      <c r="D22" s="22">
        <v>4.0100087273541698</v>
      </c>
      <c r="E22" s="22">
        <v>2.4278021978022108</v>
      </c>
      <c r="F22" s="23">
        <f>E22-D22</f>
        <v>-1.582206529551959</v>
      </c>
      <c r="G22" s="5">
        <f>(E22-D22)/D22</f>
        <v>-0.39456436061073347</v>
      </c>
      <c r="H22" s="3">
        <v>1</v>
      </c>
      <c r="I22" s="3" t="s">
        <v>8</v>
      </c>
      <c r="J22" s="3"/>
      <c r="K22" s="11">
        <v>1054.2292857142857</v>
      </c>
      <c r="L22" s="7">
        <v>1304.0714285714287</v>
      </c>
      <c r="M22" s="4">
        <f>L22-K22</f>
        <v>249.84214285714302</v>
      </c>
      <c r="N22" s="10">
        <f>(L22-K22)/K22</f>
        <v>0.23699032671802911</v>
      </c>
      <c r="O22" s="3">
        <v>1</v>
      </c>
      <c r="P22" s="3" t="s">
        <v>8</v>
      </c>
      <c r="Q22" s="3"/>
      <c r="R22" s="24">
        <v>532.78183393182053</v>
      </c>
      <c r="S22" s="22">
        <v>502.67111232887237</v>
      </c>
      <c r="T22" s="4">
        <f>S22-R22</f>
        <v>-30.110721602948161</v>
      </c>
      <c r="U22" s="5">
        <f>T22/R22</f>
        <v>-5.651604406392241E-2</v>
      </c>
      <c r="V22" s="3">
        <v>1</v>
      </c>
      <c r="W22" s="3" t="s">
        <v>8</v>
      </c>
      <c r="X22" s="3"/>
      <c r="Y22" s="7">
        <v>878.82582293460769</v>
      </c>
      <c r="Z22" s="7">
        <v>937.4353101736973</v>
      </c>
      <c r="AA22" s="4">
        <f>Z22-Y22</f>
        <v>58.609487239089617</v>
      </c>
      <c r="AB22" s="5">
        <f>(Z22-Y22)/Y22</f>
        <v>6.6690674886382667E-2</v>
      </c>
      <c r="AC22" s="3">
        <v>1</v>
      </c>
      <c r="AD22" s="3" t="s">
        <v>8</v>
      </c>
      <c r="AE22" s="3"/>
      <c r="AF22" s="22">
        <v>268.08348831040814</v>
      </c>
      <c r="AG22" s="22">
        <v>158.59244623655883</v>
      </c>
      <c r="AH22" s="4">
        <f>AG22-AF22</f>
        <v>-109.49104207384931</v>
      </c>
      <c r="AI22" s="5">
        <f>(AG22-AF22)/AF22</f>
        <v>-0.4084214315619169</v>
      </c>
      <c r="AJ22" s="3">
        <v>1</v>
      </c>
      <c r="AK22" s="3" t="s">
        <v>8</v>
      </c>
      <c r="AL22" s="3"/>
      <c r="AM22" s="22">
        <v>145.42592334763901</v>
      </c>
      <c r="AN22" s="22">
        <v>130.11889280676945</v>
      </c>
      <c r="AO22" s="4">
        <f>AN22-AM22</f>
        <v>-15.307030540869562</v>
      </c>
      <c r="AP22" s="5">
        <f>AO22/AM22</f>
        <v>-0.10525654703445327</v>
      </c>
      <c r="AQ22" s="3">
        <v>1</v>
      </c>
      <c r="AR22" s="3" t="s">
        <v>8</v>
      </c>
      <c r="AS22" s="3"/>
      <c r="AT22" s="24">
        <v>593.54414828118729</v>
      </c>
      <c r="AU22" s="22">
        <v>661.70803571428587</v>
      </c>
      <c r="AV22" s="4">
        <f>AU22-AT22</f>
        <v>68.16388743309858</v>
      </c>
      <c r="AW22" s="5">
        <f>AV22/AT22</f>
        <v>0.11484215223162544</v>
      </c>
      <c r="AX22" s="3">
        <v>1</v>
      </c>
      <c r="AY22" s="3" t="s">
        <v>8</v>
      </c>
      <c r="AZ22" s="3"/>
      <c r="BA22" s="24"/>
      <c r="BB22" s="23"/>
      <c r="BC22" s="4"/>
      <c r="BD22" s="5"/>
      <c r="BE22" s="3">
        <v>1</v>
      </c>
      <c r="BF22" s="3" t="s">
        <v>8</v>
      </c>
      <c r="BG22" s="3"/>
      <c r="BH22" s="24">
        <v>1.52</v>
      </c>
      <c r="BI22" s="22">
        <v>4.88</v>
      </c>
      <c r="BJ22" s="4">
        <f t="shared" ref="BJ22" si="35">BI22-BH22</f>
        <v>3.36</v>
      </c>
      <c r="BK22" s="5">
        <f t="shared" ref="BK22" si="36">BJ22/BH22</f>
        <v>2.2105263157894735</v>
      </c>
      <c r="BL22" s="3">
        <v>1</v>
      </c>
      <c r="BM22" s="3" t="s">
        <v>8</v>
      </c>
      <c r="BN22" s="3"/>
      <c r="BO22" s="24">
        <v>0.19999999999999971</v>
      </c>
      <c r="BP22" s="22">
        <v>1.2999999999999983</v>
      </c>
      <c r="BQ22" s="4">
        <f>BP22-BO22</f>
        <v>1.0999999999999985</v>
      </c>
      <c r="BR22" s="5">
        <f>BQ22/BO22</f>
        <v>5.5000000000000009</v>
      </c>
      <c r="BS22" s="3">
        <v>1</v>
      </c>
      <c r="BT22" s="3" t="s">
        <v>8</v>
      </c>
      <c r="BU22" s="3"/>
      <c r="BV22" s="24">
        <v>7.3919255316519967</v>
      </c>
      <c r="BW22" s="22">
        <v>38.698608507932768</v>
      </c>
      <c r="BX22" s="4">
        <f>BW22-BV22</f>
        <v>31.306682976280772</v>
      </c>
      <c r="BY22" s="5">
        <f>BX22/BV22</f>
        <v>4.2352541083140682</v>
      </c>
      <c r="BZ22" s="3">
        <v>1</v>
      </c>
      <c r="CA22" s="3" t="s">
        <v>8</v>
      </c>
      <c r="CB22" s="3"/>
      <c r="CC22" s="11">
        <v>339.90499835846049</v>
      </c>
      <c r="CD22" s="7">
        <v>520.51343575983663</v>
      </c>
      <c r="CE22" s="4">
        <f>CD22-CC22</f>
        <v>180.60843740137614</v>
      </c>
      <c r="CF22" s="5">
        <f>(CD22-CC22)/CC22</f>
        <v>0.53134975441257926</v>
      </c>
      <c r="CG22" s="3">
        <v>1</v>
      </c>
      <c r="CH22" s="3" t="s">
        <v>8</v>
      </c>
      <c r="CI22" s="3"/>
      <c r="CJ22" s="24">
        <v>313.23980859286888</v>
      </c>
      <c r="CK22" s="24">
        <v>457.90058455188222</v>
      </c>
      <c r="CL22" s="4">
        <f>CK22-CJ22</f>
        <v>144.66077595901334</v>
      </c>
      <c r="CM22" s="5">
        <f>(CK22-CJ22)/CJ22</f>
        <v>0.4618211733970094</v>
      </c>
    </row>
    <row r="23" spans="1:91" x14ac:dyDescent="0.25">
      <c r="A23" s="3">
        <v>2</v>
      </c>
      <c r="B23" s="3" t="s">
        <v>14</v>
      </c>
      <c r="C23" s="3">
        <v>785</v>
      </c>
      <c r="D23" s="22">
        <v>3.8173308968886688</v>
      </c>
      <c r="E23" s="22">
        <v>1.8806273764258596</v>
      </c>
      <c r="F23" s="23">
        <f>E23-D23</f>
        <v>-1.9367035204628091</v>
      </c>
      <c r="G23" s="5">
        <f t="shared" ref="G23:G33" si="37">(E23-D23)/D23</f>
        <v>-0.50734494147241138</v>
      </c>
      <c r="H23" s="3">
        <v>2</v>
      </c>
      <c r="I23" s="3" t="s">
        <v>14</v>
      </c>
      <c r="J23" s="3"/>
      <c r="K23" s="11"/>
      <c r="L23" s="7"/>
      <c r="M23" s="4"/>
      <c r="N23" s="10">
        <v>0</v>
      </c>
      <c r="O23" s="3">
        <v>2</v>
      </c>
      <c r="P23" s="3" t="s">
        <v>14</v>
      </c>
      <c r="Q23" s="3"/>
      <c r="R23" s="24">
        <v>285.02751043557498</v>
      </c>
      <c r="S23" s="22">
        <v>324.40441176470586</v>
      </c>
      <c r="T23" s="4">
        <f>S23-R23</f>
        <v>39.376901329130874</v>
      </c>
      <c r="U23" s="5">
        <f>T23/R23</f>
        <v>0.13815123062667059</v>
      </c>
      <c r="V23" s="3">
        <v>2</v>
      </c>
      <c r="W23" s="3" t="s">
        <v>14</v>
      </c>
      <c r="X23" s="3"/>
      <c r="Y23" s="7">
        <v>368.80016230303011</v>
      </c>
      <c r="Z23" s="7">
        <v>393.63248484848509</v>
      </c>
      <c r="AA23" s="4">
        <f>Z23-Y23</f>
        <v>24.832322545454986</v>
      </c>
      <c r="AB23" s="5">
        <f t="shared" ref="AB23:AB33" si="38">(Z23-Y23)/Y23</f>
        <v>6.7332732150619662E-2</v>
      </c>
      <c r="AC23" s="3">
        <v>2</v>
      </c>
      <c r="AD23" s="3" t="s">
        <v>14</v>
      </c>
      <c r="AE23" s="3"/>
      <c r="AF23" s="22">
        <v>112.37728205266993</v>
      </c>
      <c r="AG23" s="22">
        <v>107.24274509803917</v>
      </c>
      <c r="AH23" s="4">
        <f>AG23-AF23</f>
        <v>-5.1345369546307609</v>
      </c>
      <c r="AI23" s="5">
        <f t="shared" ref="AI23:AI33" si="39">(AG23-AF23)/AF23</f>
        <v>-4.5690168518440079E-2</v>
      </c>
      <c r="AJ23" s="3">
        <v>2</v>
      </c>
      <c r="AK23" s="3" t="s">
        <v>14</v>
      </c>
      <c r="AL23" s="3"/>
      <c r="AM23" s="22">
        <v>57.937689623073247</v>
      </c>
      <c r="AN23" s="22">
        <v>73.595505882352725</v>
      </c>
      <c r="AO23" s="4">
        <f>AN23-AM23</f>
        <v>15.657816259279478</v>
      </c>
      <c r="AP23" s="5">
        <f t="shared" ref="AP23:AP33" si="40">(AN23-AM23)/AM23</f>
        <v>0.27025268631084437</v>
      </c>
      <c r="AQ23" s="3">
        <v>2</v>
      </c>
      <c r="AR23" s="3" t="s">
        <v>14</v>
      </c>
      <c r="AS23" s="3"/>
      <c r="AT23" s="24">
        <v>225.56080000000009</v>
      </c>
      <c r="AU23" s="22">
        <v>357.22120000000001</v>
      </c>
      <c r="AV23" s="4">
        <f>AU23-AT23</f>
        <v>131.66039999999992</v>
      </c>
      <c r="AW23" s="5">
        <f>AV23/AT23</f>
        <v>0.58370248731162455</v>
      </c>
      <c r="AX23" s="3">
        <v>2</v>
      </c>
      <c r="AY23" s="3" t="s">
        <v>14</v>
      </c>
      <c r="AZ23" s="3"/>
      <c r="BA23" s="24"/>
      <c r="BB23" s="23"/>
      <c r="BC23" s="4"/>
      <c r="BD23" s="5"/>
      <c r="BE23" s="3">
        <v>2</v>
      </c>
      <c r="BF23" s="3" t="s">
        <v>14</v>
      </c>
      <c r="BG23" s="3"/>
      <c r="BH23" s="24"/>
      <c r="BI23" s="22"/>
      <c r="BJ23" s="4"/>
      <c r="BK23" s="5"/>
      <c r="BL23" s="3">
        <v>2</v>
      </c>
      <c r="BM23" s="3" t="s">
        <v>14</v>
      </c>
      <c r="BN23" s="3"/>
      <c r="BO23" s="24">
        <v>0.19999999999999984</v>
      </c>
      <c r="BP23" s="22">
        <v>0.91807017543859648</v>
      </c>
      <c r="BQ23" s="4">
        <f>BP23-BO23</f>
        <v>0.71807017543859664</v>
      </c>
      <c r="BR23" s="5">
        <f>BQ23/BO23</f>
        <v>3.5903508771929862</v>
      </c>
      <c r="BS23" s="3">
        <v>2</v>
      </c>
      <c r="BT23" s="3" t="s">
        <v>14</v>
      </c>
      <c r="BU23" s="3"/>
      <c r="BV23" s="24">
        <v>28.563333333333329</v>
      </c>
      <c r="BW23" s="22">
        <v>55.607481461506246</v>
      </c>
      <c r="BX23" s="4">
        <f>BW23-BV23</f>
        <v>27.044148128172917</v>
      </c>
      <c r="BY23" s="5">
        <f>BX23/BV23</f>
        <v>0.9468134482964029</v>
      </c>
      <c r="BZ23" s="3">
        <v>2</v>
      </c>
      <c r="CA23" s="3" t="s">
        <v>14</v>
      </c>
      <c r="CB23" s="3"/>
      <c r="CC23" s="11">
        <v>121.40708965485351</v>
      </c>
      <c r="CD23" s="7">
        <v>146.74204410354838</v>
      </c>
      <c r="CE23" s="4">
        <f>CD23-CC23</f>
        <v>25.334954448694873</v>
      </c>
      <c r="CF23" s="5">
        <f t="shared" ref="CF23:CF33" si="41">(CD23-CC23)/CC23</f>
        <v>0.20867771825120968</v>
      </c>
      <c r="CG23" s="3">
        <v>2</v>
      </c>
      <c r="CH23" s="3" t="s">
        <v>14</v>
      </c>
      <c r="CI23" s="3"/>
      <c r="CJ23" s="39">
        <v>111.9474455824831</v>
      </c>
      <c r="CK23" s="24">
        <v>133.79390447882818</v>
      </c>
      <c r="CL23" s="4">
        <f t="shared" ref="CL23:CL33" si="42">CK23-CJ23</f>
        <v>21.846458896345084</v>
      </c>
      <c r="CM23" s="5">
        <f t="shared" ref="CM23:CM33" si="43">(CK23-CJ23)/CJ23</f>
        <v>0.19514923974079043</v>
      </c>
    </row>
    <row r="24" spans="1:91" x14ac:dyDescent="0.25">
      <c r="A24" s="3">
        <v>3</v>
      </c>
      <c r="B24" s="3" t="s">
        <v>15</v>
      </c>
      <c r="C24" s="3">
        <v>1500</v>
      </c>
      <c r="D24" s="22">
        <v>13.564901969039544</v>
      </c>
      <c r="E24" s="22">
        <v>1.6526768412740938</v>
      </c>
      <c r="F24" s="23">
        <f t="shared" ref="F24:F33" si="44">E24-D24</f>
        <v>-11.912225127765451</v>
      </c>
      <c r="G24" s="5">
        <f t="shared" si="37"/>
        <v>-0.87816522043092138</v>
      </c>
      <c r="H24" s="3">
        <v>3</v>
      </c>
      <c r="I24" s="3" t="s">
        <v>15</v>
      </c>
      <c r="J24" s="3"/>
      <c r="K24" s="11"/>
      <c r="L24" s="7"/>
      <c r="M24" s="4"/>
      <c r="N24" s="10">
        <v>0</v>
      </c>
      <c r="O24" s="3">
        <v>3</v>
      </c>
      <c r="P24" s="3" t="s">
        <v>15</v>
      </c>
      <c r="Q24" s="3"/>
      <c r="R24" s="24">
        <v>615.72631381076781</v>
      </c>
      <c r="S24" s="22">
        <v>345.65386545274447</v>
      </c>
      <c r="T24" s="4">
        <f t="shared" ref="T24:T33" si="45">S24-R24</f>
        <v>-270.07244835802334</v>
      </c>
      <c r="U24" s="5">
        <f t="shared" ref="U24:U33" si="46">T24/R24</f>
        <v>-0.43862417814585258</v>
      </c>
      <c r="V24" s="3">
        <v>3</v>
      </c>
      <c r="W24" s="3" t="s">
        <v>15</v>
      </c>
      <c r="X24" s="3"/>
      <c r="Y24" s="7">
        <v>721.30408264012181</v>
      </c>
      <c r="Z24" s="7">
        <v>534.92049723756907</v>
      </c>
      <c r="AA24" s="4">
        <f t="shared" ref="AA24:AA33" si="47">Z24-Y24</f>
        <v>-186.38358540255274</v>
      </c>
      <c r="AB24" s="5">
        <f t="shared" si="38"/>
        <v>-0.25839807355637079</v>
      </c>
      <c r="AC24" s="3">
        <v>3</v>
      </c>
      <c r="AD24" s="3" t="s">
        <v>15</v>
      </c>
      <c r="AE24" s="3"/>
      <c r="AF24" s="22">
        <v>270.82989678878158</v>
      </c>
      <c r="AG24" s="22">
        <v>226.48730113636347</v>
      </c>
      <c r="AH24" s="4">
        <f t="shared" ref="AH24:AH33" si="48">AG24-AF24</f>
        <v>-44.342595652418112</v>
      </c>
      <c r="AI24" s="5">
        <f t="shared" si="39"/>
        <v>-0.16372858454028288</v>
      </c>
      <c r="AJ24" s="3">
        <v>3</v>
      </c>
      <c r="AK24" s="3" t="s">
        <v>15</v>
      </c>
      <c r="AL24" s="3"/>
      <c r="AM24" s="22">
        <v>101.98733762195774</v>
      </c>
      <c r="AN24" s="22">
        <v>70.581312883435572</v>
      </c>
      <c r="AO24" s="4">
        <f t="shared" ref="AO24:AO33" si="49">AN24-AM24</f>
        <v>-31.406024738522163</v>
      </c>
      <c r="AP24" s="5">
        <f t="shared" si="40"/>
        <v>-0.30794043133998322</v>
      </c>
      <c r="AQ24" s="3">
        <v>3</v>
      </c>
      <c r="AR24" s="3" t="s">
        <v>15</v>
      </c>
      <c r="AS24" s="3"/>
      <c r="AT24" s="24">
        <v>463.99628815532532</v>
      </c>
      <c r="AU24" s="22">
        <v>261.0517525773198</v>
      </c>
      <c r="AV24" s="4">
        <f t="shared" ref="AV24:AV33" si="50">AU24-AT24</f>
        <v>-202.94453557800551</v>
      </c>
      <c r="AW24" s="5">
        <f t="shared" ref="AW24:AW33" si="51">AV24/AT24</f>
        <v>-0.43738396353306325</v>
      </c>
      <c r="AX24" s="3">
        <v>3</v>
      </c>
      <c r="AY24" s="3" t="s">
        <v>15</v>
      </c>
      <c r="AZ24" s="3"/>
      <c r="BA24" s="24">
        <v>150.49</v>
      </c>
      <c r="BB24" s="22">
        <v>76.25</v>
      </c>
      <c r="BC24" s="4">
        <f t="shared" ref="BC24:BC33" si="52">BB24-BA24</f>
        <v>-74.240000000000009</v>
      </c>
      <c r="BD24" s="5">
        <f t="shared" ref="BD24:BD33" si="53">BC24/BA24</f>
        <v>-0.49332181540301684</v>
      </c>
      <c r="BE24" s="3">
        <v>3</v>
      </c>
      <c r="BF24" s="3" t="s">
        <v>15</v>
      </c>
      <c r="BG24" s="3"/>
      <c r="BH24" s="24">
        <v>7.7622649722681283</v>
      </c>
      <c r="BI24" s="22">
        <v>5.0699999999999958</v>
      </c>
      <c r="BJ24" s="4">
        <f t="shared" ref="BJ24:BJ33" si="54">BI24-BH24</f>
        <v>-2.6922649722681324</v>
      </c>
      <c r="BK24" s="5">
        <f t="shared" ref="BK24:BK33" si="55">BJ24/BH24</f>
        <v>-0.34684012744819437</v>
      </c>
      <c r="BL24" s="3">
        <v>3</v>
      </c>
      <c r="BM24" s="3" t="s">
        <v>15</v>
      </c>
      <c r="BN24" s="3"/>
      <c r="BO24" s="24">
        <v>1.5646331098711983</v>
      </c>
      <c r="BP24" s="22">
        <v>1</v>
      </c>
      <c r="BQ24" s="4">
        <f t="shared" ref="BQ24:BQ33" si="56">BP24-BO24</f>
        <v>-0.5646331098711983</v>
      </c>
      <c r="BR24" s="5">
        <f t="shared" ref="BR24:BR33" si="57">BQ24/BO24</f>
        <v>-0.36087253063287106</v>
      </c>
      <c r="BS24" s="3">
        <v>3</v>
      </c>
      <c r="BT24" s="3" t="s">
        <v>15</v>
      </c>
      <c r="BU24" s="3"/>
      <c r="BV24" s="24">
        <v>17.900327388535043</v>
      </c>
      <c r="BW24" s="22">
        <v>26.032078869286085</v>
      </c>
      <c r="BX24" s="4">
        <f t="shared" ref="BX24:BX33" si="58">BW24-BV24</f>
        <v>8.131751480751042</v>
      </c>
      <c r="BY24" s="5">
        <f t="shared" ref="BY24:BY33" si="59">BX24/BV24</f>
        <v>0.45427948351153269</v>
      </c>
      <c r="BZ24" s="3">
        <v>3</v>
      </c>
      <c r="CA24" s="3" t="s">
        <v>15</v>
      </c>
      <c r="CB24" s="3"/>
      <c r="CC24" s="11">
        <v>215.29644356976459</v>
      </c>
      <c r="CD24" s="7">
        <v>280.86774193548388</v>
      </c>
      <c r="CE24" s="4">
        <f t="shared" ref="CE24:CE33" si="60">CD24-CC24</f>
        <v>65.571298365719286</v>
      </c>
      <c r="CF24" s="5">
        <f t="shared" si="41"/>
        <v>0.30456284961563512</v>
      </c>
      <c r="CG24" s="3">
        <v>3</v>
      </c>
      <c r="CH24" s="3" t="s">
        <v>15</v>
      </c>
      <c r="CI24" s="3"/>
      <c r="CJ24" s="39">
        <v>201.8541218667728</v>
      </c>
      <c r="CK24" s="24">
        <v>232.74755536350028</v>
      </c>
      <c r="CL24" s="4">
        <f t="shared" si="42"/>
        <v>30.893433496727482</v>
      </c>
      <c r="CM24" s="5">
        <f t="shared" si="43"/>
        <v>0.15304831633370203</v>
      </c>
    </row>
    <row r="25" spans="1:91" x14ac:dyDescent="0.25">
      <c r="A25" s="3">
        <v>4</v>
      </c>
      <c r="B25" s="3" t="s">
        <v>10</v>
      </c>
      <c r="C25" s="3">
        <v>5537</v>
      </c>
      <c r="D25" s="22">
        <v>1.485312381286046</v>
      </c>
      <c r="E25" s="22">
        <v>2.3769321660649498</v>
      </c>
      <c r="F25" s="23">
        <f t="shared" si="44"/>
        <v>0.8916197847789038</v>
      </c>
      <c r="G25" s="5">
        <f t="shared" si="37"/>
        <v>0.60029108759391192</v>
      </c>
      <c r="H25" s="3">
        <v>4</v>
      </c>
      <c r="I25" s="3" t="s">
        <v>10</v>
      </c>
      <c r="J25" s="3"/>
      <c r="K25" s="11">
        <v>840.8</v>
      </c>
      <c r="L25" s="7">
        <v>262</v>
      </c>
      <c r="M25" s="4">
        <f t="shared" ref="M25:M33" si="61">L25-K25</f>
        <v>-578.79999999999995</v>
      </c>
      <c r="N25" s="10">
        <f t="shared" ref="N25:N33" si="62">(L25-K25)/K25</f>
        <v>-0.68839200761179831</v>
      </c>
      <c r="O25" s="3">
        <v>4</v>
      </c>
      <c r="P25" s="3" t="s">
        <v>10</v>
      </c>
      <c r="Q25" s="3"/>
      <c r="R25" s="24">
        <v>287.96644160145269</v>
      </c>
      <c r="S25" s="22">
        <v>277.08057142857143</v>
      </c>
      <c r="T25" s="4">
        <f t="shared" si="45"/>
        <v>-10.885870172881255</v>
      </c>
      <c r="U25" s="5">
        <f t="shared" si="46"/>
        <v>-3.7802565161211964E-2</v>
      </c>
      <c r="V25" s="3">
        <v>4</v>
      </c>
      <c r="W25" s="3" t="s">
        <v>10</v>
      </c>
      <c r="X25" s="3"/>
      <c r="Y25" s="7">
        <v>408.06970810770139</v>
      </c>
      <c r="Z25" s="7">
        <v>382.44721568627455</v>
      </c>
      <c r="AA25" s="4">
        <f t="shared" si="47"/>
        <v>-25.622492421426841</v>
      </c>
      <c r="AB25" s="5">
        <f t="shared" si="38"/>
        <v>-6.2789498735996166E-2</v>
      </c>
      <c r="AC25" s="3">
        <v>4</v>
      </c>
      <c r="AD25" s="3" t="s">
        <v>10</v>
      </c>
      <c r="AE25" s="3"/>
      <c r="AF25" s="22">
        <v>138.06144076525172</v>
      </c>
      <c r="AG25" s="22">
        <v>92.107435897435906</v>
      </c>
      <c r="AH25" s="4">
        <f t="shared" si="48"/>
        <v>-45.954004867815812</v>
      </c>
      <c r="AI25" s="5">
        <f t="shared" si="39"/>
        <v>-0.3328518419994777</v>
      </c>
      <c r="AJ25" s="3">
        <v>4</v>
      </c>
      <c r="AK25" s="3" t="s">
        <v>10</v>
      </c>
      <c r="AL25" s="3"/>
      <c r="AM25" s="22">
        <v>53.344126189188763</v>
      </c>
      <c r="AN25" s="22">
        <v>47.717847878241173</v>
      </c>
      <c r="AO25" s="4">
        <f t="shared" si="49"/>
        <v>-5.6262783109475905</v>
      </c>
      <c r="AP25" s="5">
        <f t="shared" si="40"/>
        <v>-0.10547137450510655</v>
      </c>
      <c r="AQ25" s="3">
        <v>4</v>
      </c>
      <c r="AR25" s="3" t="s">
        <v>10</v>
      </c>
      <c r="AS25" s="3"/>
      <c r="AT25" s="24">
        <v>256.31291666666669</v>
      </c>
      <c r="AU25" s="22">
        <v>290.43666666666678</v>
      </c>
      <c r="AV25" s="4">
        <f t="shared" si="50"/>
        <v>34.123750000000086</v>
      </c>
      <c r="AW25" s="5">
        <f t="shared" si="51"/>
        <v>0.13313316567802083</v>
      </c>
      <c r="AX25" s="3">
        <v>4</v>
      </c>
      <c r="AY25" s="3" t="s">
        <v>10</v>
      </c>
      <c r="AZ25" s="3"/>
      <c r="BA25" s="24">
        <v>95.46</v>
      </c>
      <c r="BB25" s="22">
        <v>96.06</v>
      </c>
      <c r="BC25" s="4">
        <f t="shared" si="52"/>
        <v>0.60000000000000853</v>
      </c>
      <c r="BD25" s="5">
        <f t="shared" si="53"/>
        <v>6.2853551225645144E-3</v>
      </c>
      <c r="BE25" s="3">
        <v>4</v>
      </c>
      <c r="BF25" s="3" t="s">
        <v>10</v>
      </c>
      <c r="BG25" s="3"/>
      <c r="BH25" s="24">
        <v>1.52</v>
      </c>
      <c r="BI25" s="22">
        <v>2.37</v>
      </c>
      <c r="BJ25" s="4">
        <f t="shared" ref="BJ25:BJ26" si="63">BI25-BH25</f>
        <v>0.85000000000000009</v>
      </c>
      <c r="BK25" s="5">
        <f t="shared" ref="BK25:BK26" si="64">BJ25/BH25</f>
        <v>0.55921052631578949</v>
      </c>
      <c r="BL25" s="3">
        <v>4</v>
      </c>
      <c r="BM25" s="3" t="s">
        <v>10</v>
      </c>
      <c r="BN25" s="3"/>
      <c r="BO25" s="24">
        <v>0.20001119375601711</v>
      </c>
      <c r="BP25" s="22">
        <v>0.61699999999999999</v>
      </c>
      <c r="BQ25" s="4">
        <f t="shared" si="56"/>
        <v>0.41698880624398288</v>
      </c>
      <c r="BR25" s="5">
        <f t="shared" si="57"/>
        <v>2.0848273459766711</v>
      </c>
      <c r="BS25" s="3">
        <v>4</v>
      </c>
      <c r="BT25" s="3" t="s">
        <v>10</v>
      </c>
      <c r="BU25" s="3"/>
      <c r="BV25" s="24">
        <v>22.439522950496144</v>
      </c>
      <c r="BW25" s="22">
        <v>40.365644730396497</v>
      </c>
      <c r="BX25" s="4">
        <f t="shared" si="58"/>
        <v>17.926121779900352</v>
      </c>
      <c r="BY25" s="5">
        <f t="shared" si="59"/>
        <v>0.79886376459282082</v>
      </c>
      <c r="BZ25" s="3">
        <v>4</v>
      </c>
      <c r="CA25" s="3" t="s">
        <v>10</v>
      </c>
      <c r="CB25" s="3"/>
      <c r="CC25" s="11">
        <v>134.55111111663416</v>
      </c>
      <c r="CD25" s="7">
        <v>162.6989225636035</v>
      </c>
      <c r="CE25" s="4">
        <f t="shared" si="60"/>
        <v>28.147811446969342</v>
      </c>
      <c r="CF25" s="5">
        <f t="shared" si="41"/>
        <v>0.20919791158446635</v>
      </c>
      <c r="CG25" s="3">
        <v>4</v>
      </c>
      <c r="CH25" s="3" t="s">
        <v>10</v>
      </c>
      <c r="CI25" s="3"/>
      <c r="CJ25" s="24">
        <v>85.086240366146313</v>
      </c>
      <c r="CK25" s="24">
        <v>98.633566790355189</v>
      </c>
      <c r="CL25" s="4">
        <f t="shared" si="42"/>
        <v>13.547326424208876</v>
      </c>
      <c r="CM25" s="5">
        <f t="shared" si="43"/>
        <v>0.1592187686976356</v>
      </c>
    </row>
    <row r="26" spans="1:91" x14ac:dyDescent="0.25">
      <c r="A26" s="3">
        <v>5</v>
      </c>
      <c r="B26" s="3" t="s">
        <v>9</v>
      </c>
      <c r="C26" s="3">
        <v>4710</v>
      </c>
      <c r="D26" s="22">
        <v>5.6974204988275918</v>
      </c>
      <c r="E26" s="22">
        <v>5.4302540896537312</v>
      </c>
      <c r="F26" s="23">
        <f t="shared" si="44"/>
        <v>-0.26716640917386059</v>
      </c>
      <c r="G26" s="5">
        <f t="shared" si="37"/>
        <v>-4.6892520787054026E-2</v>
      </c>
      <c r="H26" s="3">
        <v>5</v>
      </c>
      <c r="I26" s="3" t="s">
        <v>9</v>
      </c>
      <c r="J26" s="3"/>
      <c r="K26" s="11">
        <v>869.04796040515657</v>
      </c>
      <c r="L26" s="7">
        <v>1439</v>
      </c>
      <c r="M26" s="4">
        <f t="shared" si="61"/>
        <v>569.95203959484343</v>
      </c>
      <c r="N26" s="10">
        <f t="shared" si="62"/>
        <v>0.65583496603470259</v>
      </c>
      <c r="O26" s="3">
        <v>5</v>
      </c>
      <c r="P26" s="3" t="s">
        <v>9</v>
      </c>
      <c r="Q26" s="3"/>
      <c r="R26" s="24">
        <v>455.28939605916156</v>
      </c>
      <c r="S26" s="22">
        <v>409.96852950555558</v>
      </c>
      <c r="T26" s="4">
        <f t="shared" si="45"/>
        <v>-45.320866553605981</v>
      </c>
      <c r="U26" s="5">
        <f t="shared" si="46"/>
        <v>-9.9542987264559221E-2</v>
      </c>
      <c r="V26" s="3">
        <v>5</v>
      </c>
      <c r="W26" s="3" t="s">
        <v>9</v>
      </c>
      <c r="X26" s="3"/>
      <c r="Y26" s="7">
        <v>777.29008220156436</v>
      </c>
      <c r="Z26" s="7">
        <v>781.49937685459952</v>
      </c>
      <c r="AA26" s="4">
        <f t="shared" si="47"/>
        <v>4.2092946530351583</v>
      </c>
      <c r="AB26" s="5">
        <f t="shared" si="38"/>
        <v>5.4153458913471864E-3</v>
      </c>
      <c r="AC26" s="3">
        <v>5</v>
      </c>
      <c r="AD26" s="3" t="s">
        <v>9</v>
      </c>
      <c r="AE26" s="3"/>
      <c r="AF26" s="22">
        <v>307.42142823243398</v>
      </c>
      <c r="AG26" s="22">
        <v>164.30596252668099</v>
      </c>
      <c r="AH26" s="4">
        <f t="shared" si="48"/>
        <v>-143.115465705753</v>
      </c>
      <c r="AI26" s="5">
        <f t="shared" si="39"/>
        <v>-0.46553510120819169</v>
      </c>
      <c r="AJ26" s="3">
        <v>5</v>
      </c>
      <c r="AK26" s="3" t="s">
        <v>9</v>
      </c>
      <c r="AL26" s="3"/>
      <c r="AM26" s="22">
        <v>103.08919256327844</v>
      </c>
      <c r="AN26" s="22">
        <v>74.934652777777856</v>
      </c>
      <c r="AO26" s="4">
        <f t="shared" si="49"/>
        <v>-28.154539785500589</v>
      </c>
      <c r="AP26" s="5">
        <f t="shared" si="40"/>
        <v>-0.2731085488735272</v>
      </c>
      <c r="AQ26" s="3">
        <v>5</v>
      </c>
      <c r="AR26" s="3" t="s">
        <v>9</v>
      </c>
      <c r="AS26" s="3"/>
      <c r="AT26" s="24">
        <v>578.63623031626332</v>
      </c>
      <c r="AU26" s="22">
        <v>608.08636363636367</v>
      </c>
      <c r="AV26" s="4">
        <f t="shared" si="50"/>
        <v>29.450133320100349</v>
      </c>
      <c r="AW26" s="5">
        <f t="shared" si="51"/>
        <v>5.089576451858862E-2</v>
      </c>
      <c r="AX26" s="3">
        <v>5</v>
      </c>
      <c r="AY26" s="3" t="s">
        <v>9</v>
      </c>
      <c r="AZ26" s="3"/>
      <c r="BA26" s="24"/>
      <c r="BB26" s="22"/>
      <c r="BC26" s="4"/>
      <c r="BD26" s="5"/>
      <c r="BE26" s="3">
        <v>5</v>
      </c>
      <c r="BF26" s="3" t="s">
        <v>9</v>
      </c>
      <c r="BG26" s="3"/>
      <c r="BH26" s="24">
        <v>160.81375027018032</v>
      </c>
      <c r="BI26" s="22">
        <v>5.07</v>
      </c>
      <c r="BJ26" s="4">
        <f t="shared" si="63"/>
        <v>-155.74375027018033</v>
      </c>
      <c r="BK26" s="5">
        <f t="shared" si="64"/>
        <v>-0.96847284519214327</v>
      </c>
      <c r="BL26" s="3">
        <v>5</v>
      </c>
      <c r="BM26" s="3" t="s">
        <v>9</v>
      </c>
      <c r="BN26" s="3"/>
      <c r="BO26" s="24">
        <v>0.20193376442859726</v>
      </c>
      <c r="BP26" s="22">
        <v>0.59</v>
      </c>
      <c r="BQ26" s="4">
        <f t="shared" si="56"/>
        <v>0.38806623557140274</v>
      </c>
      <c r="BR26" s="5">
        <f t="shared" si="57"/>
        <v>1.9217501177650802</v>
      </c>
      <c r="BS26" s="3">
        <v>5</v>
      </c>
      <c r="BT26" s="3" t="s">
        <v>9</v>
      </c>
      <c r="BU26" s="3"/>
      <c r="BV26" s="24">
        <v>5.9786105206759759</v>
      </c>
      <c r="BW26" s="22">
        <v>23.660461158539274</v>
      </c>
      <c r="BX26" s="4">
        <f t="shared" si="58"/>
        <v>17.681850637863299</v>
      </c>
      <c r="BY26" s="5">
        <f t="shared" si="59"/>
        <v>2.9575184027649435</v>
      </c>
      <c r="BZ26" s="3">
        <v>5</v>
      </c>
      <c r="CA26" s="3" t="s">
        <v>9</v>
      </c>
      <c r="CB26" s="3"/>
      <c r="CC26" s="11">
        <v>228.56383453776678</v>
      </c>
      <c r="CD26" s="7">
        <v>359.07195258732099</v>
      </c>
      <c r="CE26" s="4">
        <f t="shared" si="60"/>
        <v>130.50811804955421</v>
      </c>
      <c r="CF26" s="5">
        <f t="shared" si="41"/>
        <v>0.57099198704591947</v>
      </c>
      <c r="CG26" s="3">
        <v>5</v>
      </c>
      <c r="CH26" s="3" t="s">
        <v>9</v>
      </c>
      <c r="CI26" s="3"/>
      <c r="CJ26" s="24">
        <v>166.11350069130555</v>
      </c>
      <c r="CK26" s="24">
        <v>232.58628176992937</v>
      </c>
      <c r="CL26" s="4">
        <f t="shared" si="42"/>
        <v>66.472781078623825</v>
      </c>
      <c r="CM26" s="5">
        <f t="shared" si="43"/>
        <v>0.4001648318889654</v>
      </c>
    </row>
    <row r="27" spans="1:91" x14ac:dyDescent="0.25">
      <c r="A27" s="3">
        <v>6</v>
      </c>
      <c r="B27" s="3" t="s">
        <v>11</v>
      </c>
      <c r="C27" s="3">
        <v>7848</v>
      </c>
      <c r="D27" s="22">
        <v>1.0011003323231029</v>
      </c>
      <c r="E27" s="22">
        <v>1.0409288990825816</v>
      </c>
      <c r="F27" s="23">
        <f t="shared" si="44"/>
        <v>3.9828566759478656E-2</v>
      </c>
      <c r="G27" s="5">
        <f t="shared" si="37"/>
        <v>3.9784790268778049E-2</v>
      </c>
      <c r="H27" s="3">
        <v>6</v>
      </c>
      <c r="I27" s="3" t="s">
        <v>11</v>
      </c>
      <c r="J27" s="3"/>
      <c r="K27" s="11">
        <v>95.63</v>
      </c>
      <c r="L27" s="7">
        <v>157</v>
      </c>
      <c r="M27" s="4">
        <f t="shared" si="61"/>
        <v>61.370000000000005</v>
      </c>
      <c r="N27" s="10">
        <f t="shared" si="62"/>
        <v>0.64174422252431251</v>
      </c>
      <c r="O27" s="3">
        <v>6</v>
      </c>
      <c r="P27" s="3" t="s">
        <v>11</v>
      </c>
      <c r="Q27" s="3"/>
      <c r="R27" s="24">
        <v>115.96265271117376</v>
      </c>
      <c r="S27" s="22">
        <v>182.84935897435898</v>
      </c>
      <c r="T27" s="4">
        <f t="shared" si="45"/>
        <v>66.886706263185218</v>
      </c>
      <c r="U27" s="5">
        <f t="shared" si="46"/>
        <v>0.57679524139361338</v>
      </c>
      <c r="V27" s="3">
        <v>6</v>
      </c>
      <c r="W27" s="3" t="s">
        <v>11</v>
      </c>
      <c r="X27" s="3"/>
      <c r="Y27" s="7">
        <v>208.92134500778852</v>
      </c>
      <c r="Z27" s="7">
        <v>386.81651685393246</v>
      </c>
      <c r="AA27" s="4">
        <f t="shared" si="47"/>
        <v>177.89517184614394</v>
      </c>
      <c r="AB27" s="5">
        <f t="shared" si="38"/>
        <v>0.8514935218300077</v>
      </c>
      <c r="AC27" s="3">
        <v>6</v>
      </c>
      <c r="AD27" s="3" t="s">
        <v>11</v>
      </c>
      <c r="AE27" s="3"/>
      <c r="AF27" s="22">
        <v>118.65458749197019</v>
      </c>
      <c r="AG27" s="22">
        <v>106.25522522522525</v>
      </c>
      <c r="AH27" s="4">
        <f t="shared" si="48"/>
        <v>-12.399362266744944</v>
      </c>
      <c r="AI27" s="5">
        <f t="shared" si="39"/>
        <v>-0.10449964496808062</v>
      </c>
      <c r="AJ27" s="3">
        <v>6</v>
      </c>
      <c r="AK27" s="3" t="s">
        <v>11</v>
      </c>
      <c r="AL27" s="3"/>
      <c r="AM27" s="22">
        <v>41.542909747580318</v>
      </c>
      <c r="AN27" s="22">
        <v>36.456454545454598</v>
      </c>
      <c r="AO27" s="4">
        <f t="shared" si="49"/>
        <v>-5.0864552021257197</v>
      </c>
      <c r="AP27" s="5">
        <f t="shared" si="40"/>
        <v>-0.12243858778866548</v>
      </c>
      <c r="AQ27" s="3">
        <v>6</v>
      </c>
      <c r="AR27" s="3" t="s">
        <v>11</v>
      </c>
      <c r="AS27" s="3"/>
      <c r="AT27" s="24">
        <v>159.26325352162172</v>
      </c>
      <c r="AU27" s="22">
        <v>290.74349999999993</v>
      </c>
      <c r="AV27" s="4">
        <f t="shared" si="50"/>
        <v>131.48024647837821</v>
      </c>
      <c r="AW27" s="5">
        <f t="shared" si="51"/>
        <v>0.82555293560248866</v>
      </c>
      <c r="AX27" s="3">
        <v>6</v>
      </c>
      <c r="AY27" s="3" t="s">
        <v>11</v>
      </c>
      <c r="AZ27" s="3"/>
      <c r="BA27" s="24"/>
      <c r="BB27" s="22"/>
      <c r="BC27" s="4"/>
      <c r="BD27" s="5"/>
      <c r="BE27" s="3">
        <v>6</v>
      </c>
      <c r="BF27" s="3" t="s">
        <v>11</v>
      </c>
      <c r="BG27" s="3"/>
      <c r="BH27" s="24">
        <v>0.97749999999999992</v>
      </c>
      <c r="BI27" s="22">
        <v>2.37</v>
      </c>
      <c r="BJ27" s="4">
        <f t="shared" si="54"/>
        <v>1.3925000000000001</v>
      </c>
      <c r="BK27" s="5">
        <f t="shared" si="55"/>
        <v>1.4245524296675194</v>
      </c>
      <c r="BL27" s="3">
        <v>6</v>
      </c>
      <c r="BM27" s="3" t="s">
        <v>11</v>
      </c>
      <c r="BN27" s="3"/>
      <c r="BO27" s="24">
        <v>0.20000000000000004</v>
      </c>
      <c r="BP27" s="22">
        <v>0.5</v>
      </c>
      <c r="BQ27" s="4">
        <f t="shared" si="56"/>
        <v>0.29999999999999993</v>
      </c>
      <c r="BR27" s="5">
        <f t="shared" si="57"/>
        <v>1.4999999999999993</v>
      </c>
      <c r="BS27" s="3">
        <v>6</v>
      </c>
      <c r="BT27" s="3" t="s">
        <v>11</v>
      </c>
      <c r="BU27" s="3"/>
      <c r="BV27" s="24">
        <v>2.7221933005826062</v>
      </c>
      <c r="BW27" s="22">
        <v>9.4305705265428017</v>
      </c>
      <c r="BX27" s="4">
        <f t="shared" si="58"/>
        <v>6.708377225960195</v>
      </c>
      <c r="BY27" s="5">
        <f t="shared" si="59"/>
        <v>2.4643280198083151</v>
      </c>
      <c r="BZ27" s="3">
        <v>6</v>
      </c>
      <c r="CA27" s="3" t="s">
        <v>11</v>
      </c>
      <c r="CB27" s="3"/>
      <c r="CC27" s="11">
        <v>67.74628555953214</v>
      </c>
      <c r="CD27" s="7">
        <v>99.328185328185327</v>
      </c>
      <c r="CE27" s="4">
        <f t="shared" si="60"/>
        <v>31.581899768653187</v>
      </c>
      <c r="CF27" s="5">
        <f t="shared" si="41"/>
        <v>0.46617906070880522</v>
      </c>
      <c r="CG27" s="3">
        <v>6</v>
      </c>
      <c r="CH27" s="3" t="s">
        <v>11</v>
      </c>
      <c r="CI27" s="3"/>
      <c r="CJ27" s="24">
        <v>41.23487942376277</v>
      </c>
      <c r="CK27" s="24">
        <v>60.886152846928745</v>
      </c>
      <c r="CL27" s="4">
        <f t="shared" si="42"/>
        <v>19.651273423165975</v>
      </c>
      <c r="CM27" s="5">
        <f t="shared" si="43"/>
        <v>0.47656919815900739</v>
      </c>
    </row>
    <row r="28" spans="1:91" x14ac:dyDescent="0.25">
      <c r="A28" s="3">
        <v>7</v>
      </c>
      <c r="B28" s="3" t="s">
        <v>12</v>
      </c>
      <c r="C28" s="3">
        <v>11111</v>
      </c>
      <c r="D28" s="22">
        <v>2.3868307090029641</v>
      </c>
      <c r="E28" s="22">
        <v>1.34</v>
      </c>
      <c r="F28" s="23">
        <f t="shared" si="44"/>
        <v>-1.046830709002964</v>
      </c>
      <c r="G28" s="5">
        <f t="shared" si="37"/>
        <v>-0.43858607359725571</v>
      </c>
      <c r="H28" s="3">
        <v>7</v>
      </c>
      <c r="I28" s="3" t="s">
        <v>12</v>
      </c>
      <c r="J28" s="3"/>
      <c r="K28" s="11">
        <v>480.15000000000003</v>
      </c>
      <c r="L28" s="7">
        <v>58</v>
      </c>
      <c r="M28" s="4">
        <f t="shared" si="61"/>
        <v>-422.15000000000003</v>
      </c>
      <c r="N28" s="10">
        <f t="shared" si="62"/>
        <v>-0.87920441528688953</v>
      </c>
      <c r="O28" s="3">
        <v>7</v>
      </c>
      <c r="P28" s="3" t="s">
        <v>12</v>
      </c>
      <c r="R28" s="24">
        <v>151.18333817318123</v>
      </c>
      <c r="S28" s="22">
        <v>88.658227848101262</v>
      </c>
      <c r="T28" s="4">
        <f t="shared" si="45"/>
        <v>-62.525110325079964</v>
      </c>
      <c r="U28" s="5">
        <f t="shared" si="46"/>
        <v>-0.41357143638049026</v>
      </c>
      <c r="V28" s="3">
        <v>7</v>
      </c>
      <c r="W28" s="3" t="s">
        <v>12</v>
      </c>
      <c r="X28" s="3"/>
      <c r="Y28" s="7">
        <v>216.53403028648398</v>
      </c>
      <c r="Z28" s="7">
        <v>204.44366762177626</v>
      </c>
      <c r="AA28" s="4">
        <f t="shared" si="47"/>
        <v>-12.090362664707726</v>
      </c>
      <c r="AB28" s="5">
        <f t="shared" si="38"/>
        <v>-5.5835854755539573E-2</v>
      </c>
      <c r="AC28" s="3">
        <v>7</v>
      </c>
      <c r="AD28" s="3" t="s">
        <v>12</v>
      </c>
      <c r="AE28" s="3"/>
      <c r="AF28" s="22">
        <v>159.69750116666668</v>
      </c>
      <c r="AG28" s="22">
        <v>116.25666666666667</v>
      </c>
      <c r="AH28" s="4">
        <f t="shared" si="48"/>
        <v>-43.440834500000008</v>
      </c>
      <c r="AI28" s="5">
        <f t="shared" si="39"/>
        <v>-0.2720195005096756</v>
      </c>
      <c r="AJ28" s="3">
        <v>7</v>
      </c>
      <c r="AK28" s="3" t="s">
        <v>12</v>
      </c>
      <c r="AL28" s="3"/>
      <c r="AM28" s="22">
        <v>36.197158025649408</v>
      </c>
      <c r="AN28" s="22">
        <v>24.790408742570328</v>
      </c>
      <c r="AO28" s="4">
        <f t="shared" si="49"/>
        <v>-11.40674928307908</v>
      </c>
      <c r="AP28" s="5">
        <f t="shared" si="40"/>
        <v>-0.31512831131649133</v>
      </c>
      <c r="AQ28" s="3">
        <v>7</v>
      </c>
      <c r="AR28" s="3" t="s">
        <v>12</v>
      </c>
      <c r="AS28" s="3"/>
      <c r="AT28" s="24">
        <v>134.9575555555555</v>
      </c>
      <c r="AU28" s="22">
        <v>201.45022222222224</v>
      </c>
      <c r="AV28" s="4">
        <f t="shared" si="50"/>
        <v>66.492666666666736</v>
      </c>
      <c r="AW28" s="5">
        <f t="shared" si="51"/>
        <v>0.49269317596149642</v>
      </c>
      <c r="AX28" s="3">
        <v>7</v>
      </c>
      <c r="AY28" s="3" t="s">
        <v>12</v>
      </c>
      <c r="AZ28" s="3"/>
      <c r="BA28" s="24">
        <v>54.51</v>
      </c>
      <c r="BB28" s="22">
        <v>33.979999999999997</v>
      </c>
      <c r="BC28" s="4">
        <f t="shared" si="52"/>
        <v>-20.53</v>
      </c>
      <c r="BD28" s="5">
        <f t="shared" si="53"/>
        <v>-0.37662814162538988</v>
      </c>
      <c r="BE28" s="3">
        <v>7</v>
      </c>
      <c r="BF28" s="3" t="s">
        <v>12</v>
      </c>
      <c r="BG28" s="3"/>
      <c r="BH28" s="24"/>
      <c r="BI28" s="22"/>
      <c r="BJ28" s="4"/>
      <c r="BK28" s="5"/>
      <c r="BL28" s="3">
        <v>7</v>
      </c>
      <c r="BM28" s="3" t="s">
        <v>12</v>
      </c>
      <c r="BN28" s="3"/>
      <c r="BO28" s="24">
        <v>0.20000746821892226</v>
      </c>
      <c r="BP28" s="22">
        <v>0.51</v>
      </c>
      <c r="BQ28" s="4">
        <f t="shared" si="56"/>
        <v>0.30999253178107777</v>
      </c>
      <c r="BR28" s="5">
        <f t="shared" si="57"/>
        <v>1.5499047837642197</v>
      </c>
      <c r="BS28" s="3">
        <v>7</v>
      </c>
      <c r="BT28" s="3" t="s">
        <v>12</v>
      </c>
      <c r="BU28" s="3"/>
      <c r="BV28" s="24">
        <v>21.964301928885387</v>
      </c>
      <c r="BW28" s="22">
        <v>14.949038461538471</v>
      </c>
      <c r="BX28" s="4">
        <f t="shared" si="58"/>
        <v>-7.0152634673469159</v>
      </c>
      <c r="BY28" s="5">
        <f t="shared" si="59"/>
        <v>-0.31939387329770313</v>
      </c>
      <c r="BZ28" s="3">
        <v>7</v>
      </c>
      <c r="CA28" s="3" t="s">
        <v>12</v>
      </c>
      <c r="CB28" s="3"/>
      <c r="CC28" s="11">
        <v>64.542046705678828</v>
      </c>
      <c r="CD28" s="7">
        <v>101.56226464095572</v>
      </c>
      <c r="CE28" s="4">
        <f t="shared" si="60"/>
        <v>37.020217935276889</v>
      </c>
      <c r="CF28" s="5">
        <f t="shared" si="41"/>
        <v>0.57358295599292808</v>
      </c>
      <c r="CG28" s="3">
        <v>7</v>
      </c>
      <c r="CH28" s="3" t="s">
        <v>12</v>
      </c>
      <c r="CI28" s="3"/>
      <c r="CJ28" s="24">
        <v>33.245979622295067</v>
      </c>
      <c r="CK28" s="24">
        <v>45.646412448851159</v>
      </c>
      <c r="CL28" s="4">
        <f t="shared" si="42"/>
        <v>12.400432826556091</v>
      </c>
      <c r="CM28" s="5">
        <f t="shared" si="43"/>
        <v>0.37299044779057267</v>
      </c>
    </row>
    <row r="29" spans="1:91" x14ac:dyDescent="0.25">
      <c r="A29" s="3">
        <v>8</v>
      </c>
      <c r="B29" s="3" t="s">
        <v>13</v>
      </c>
      <c r="C29" s="3">
        <v>7966</v>
      </c>
      <c r="D29" s="22">
        <v>1.2594237403381456</v>
      </c>
      <c r="E29" s="22">
        <v>1.8063670600049009</v>
      </c>
      <c r="F29" s="23">
        <f t="shared" si="44"/>
        <v>0.54694331966675525</v>
      </c>
      <c r="G29" s="5">
        <f t="shared" si="37"/>
        <v>0.43428061751472552</v>
      </c>
      <c r="H29" s="3">
        <v>8</v>
      </c>
      <c r="I29" s="3" t="s">
        <v>13</v>
      </c>
      <c r="J29" s="3"/>
      <c r="K29" s="11"/>
      <c r="L29" s="7"/>
      <c r="M29" s="4"/>
      <c r="N29" s="10">
        <v>0</v>
      </c>
      <c r="O29" s="3">
        <v>8</v>
      </c>
      <c r="P29" s="3" t="s">
        <v>13</v>
      </c>
      <c r="Q29" s="3"/>
      <c r="R29" s="24">
        <v>181.60247130291521</v>
      </c>
      <c r="S29" s="22">
        <v>176.50167224080266</v>
      </c>
      <c r="T29" s="4">
        <f t="shared" si="45"/>
        <v>-5.100799062112543</v>
      </c>
      <c r="U29" s="5">
        <f t="shared" si="46"/>
        <v>-2.8087718330684752E-2</v>
      </c>
      <c r="V29" s="3">
        <v>8</v>
      </c>
      <c r="W29" s="3" t="s">
        <v>13</v>
      </c>
      <c r="X29" s="3"/>
      <c r="Y29" s="7">
        <v>313.49896260455222</v>
      </c>
      <c r="Z29" s="7">
        <v>351.28227040816324</v>
      </c>
      <c r="AA29" s="4">
        <f t="shared" si="47"/>
        <v>37.783307803611024</v>
      </c>
      <c r="AB29" s="5">
        <f t="shared" si="38"/>
        <v>0.12052131684809085</v>
      </c>
      <c r="AC29" s="3">
        <v>8</v>
      </c>
      <c r="AD29" s="3" t="s">
        <v>13</v>
      </c>
      <c r="AE29" s="3"/>
      <c r="AF29" s="22">
        <v>246.46892046401797</v>
      </c>
      <c r="AG29" s="22">
        <v>180.40016865486422</v>
      </c>
      <c r="AH29" s="4">
        <f t="shared" si="48"/>
        <v>-66.068751809153753</v>
      </c>
      <c r="AI29" s="5">
        <f t="shared" si="39"/>
        <v>-0.26806118874853896</v>
      </c>
      <c r="AJ29" s="3">
        <v>8</v>
      </c>
      <c r="AK29" s="3" t="s">
        <v>13</v>
      </c>
      <c r="AL29" s="3"/>
      <c r="AM29" s="22">
        <v>57.922805864140763</v>
      </c>
      <c r="AN29" s="22">
        <v>77.901843838194537</v>
      </c>
      <c r="AO29" s="4">
        <f t="shared" si="49"/>
        <v>19.979037974053774</v>
      </c>
      <c r="AP29" s="5">
        <f t="shared" si="40"/>
        <v>0.34492524448686163</v>
      </c>
      <c r="AQ29" s="3">
        <v>8</v>
      </c>
      <c r="AR29" s="3" t="s">
        <v>13</v>
      </c>
      <c r="AS29" s="3"/>
      <c r="AT29" s="24">
        <v>220.00592592592588</v>
      </c>
      <c r="AU29" s="22">
        <v>388.22222222222223</v>
      </c>
      <c r="AV29" s="4">
        <f t="shared" si="50"/>
        <v>168.21629629629635</v>
      </c>
      <c r="AW29" s="5">
        <f t="shared" si="51"/>
        <v>0.76459893336206475</v>
      </c>
      <c r="AX29" s="3">
        <v>8</v>
      </c>
      <c r="AY29" s="3" t="s">
        <v>13</v>
      </c>
      <c r="AZ29" s="3"/>
      <c r="BA29" s="24">
        <v>59.505999999999993</v>
      </c>
      <c r="BB29" s="22">
        <v>33.979999999999997</v>
      </c>
      <c r="BC29" s="4">
        <f t="shared" si="52"/>
        <v>-25.525999999999996</v>
      </c>
      <c r="BD29" s="5">
        <f t="shared" si="53"/>
        <v>-0.42896514637179445</v>
      </c>
      <c r="BE29" s="3">
        <v>8</v>
      </c>
      <c r="BF29" s="3" t="s">
        <v>13</v>
      </c>
      <c r="BG29" s="3"/>
      <c r="BH29" s="24">
        <v>1.1428571428571428</v>
      </c>
      <c r="BI29" s="22">
        <v>1.8499999999999999</v>
      </c>
      <c r="BJ29" s="4">
        <f t="shared" si="54"/>
        <v>0.70714285714285707</v>
      </c>
      <c r="BK29" s="5">
        <f t="shared" si="55"/>
        <v>0.61875000000000002</v>
      </c>
      <c r="BL29" s="3">
        <v>8</v>
      </c>
      <c r="BM29" s="3" t="s">
        <v>13</v>
      </c>
      <c r="BN29" s="3"/>
      <c r="BO29" s="24">
        <v>0.20000000000000004</v>
      </c>
      <c r="BP29" s="22">
        <v>0.54999999999999993</v>
      </c>
      <c r="BQ29" s="4">
        <f t="shared" si="56"/>
        <v>0.34999999999999987</v>
      </c>
      <c r="BR29" s="5">
        <f t="shared" si="57"/>
        <v>1.7499999999999989</v>
      </c>
      <c r="BS29" s="3">
        <v>8</v>
      </c>
      <c r="BT29" s="3" t="s">
        <v>13</v>
      </c>
      <c r="BU29" s="3"/>
      <c r="BV29" s="24">
        <v>23.067354672759386</v>
      </c>
      <c r="BW29" s="22">
        <v>16.483324536103893</v>
      </c>
      <c r="BX29" s="4">
        <f t="shared" si="58"/>
        <v>-6.5840301366554925</v>
      </c>
      <c r="BY29" s="5">
        <f t="shared" si="59"/>
        <v>-0.28542631914489441</v>
      </c>
      <c r="BZ29" s="3">
        <v>8</v>
      </c>
      <c r="CA29" s="3" t="s">
        <v>13</v>
      </c>
      <c r="CB29" s="3"/>
      <c r="CC29" s="11">
        <v>92.666906664298637</v>
      </c>
      <c r="CD29" s="7">
        <v>102.72345679012346</v>
      </c>
      <c r="CE29" s="4">
        <f t="shared" si="60"/>
        <v>10.056550125824828</v>
      </c>
      <c r="CF29" s="5">
        <f t="shared" si="41"/>
        <v>0.10852364115548134</v>
      </c>
      <c r="CG29" s="3">
        <v>8</v>
      </c>
      <c r="CH29" s="3" t="s">
        <v>13</v>
      </c>
      <c r="CI29" s="3"/>
      <c r="CJ29" s="24">
        <v>62.678695190653535</v>
      </c>
      <c r="CK29" s="24">
        <v>69.651018407142033</v>
      </c>
      <c r="CL29" s="4">
        <f t="shared" si="42"/>
        <v>6.9723232164884976</v>
      </c>
      <c r="CM29" s="5">
        <f t="shared" si="43"/>
        <v>0.11123912511708109</v>
      </c>
    </row>
    <row r="30" spans="1:91" x14ac:dyDescent="0.25">
      <c r="A30" s="3">
        <v>9</v>
      </c>
      <c r="B30" s="3" t="s">
        <v>16</v>
      </c>
      <c r="C30" s="3">
        <v>2103</v>
      </c>
      <c r="D30" s="22">
        <v>1.5399527404656903</v>
      </c>
      <c r="E30" s="22">
        <v>0.84604467680607909</v>
      </c>
      <c r="F30" s="23">
        <f t="shared" si="44"/>
        <v>-0.69390806365961122</v>
      </c>
      <c r="G30" s="5">
        <f t="shared" si="37"/>
        <v>-0.45060347985079696</v>
      </c>
      <c r="H30" s="3">
        <v>9</v>
      </c>
      <c r="I30" s="3" t="s">
        <v>16</v>
      </c>
      <c r="J30" s="3"/>
      <c r="K30" s="11">
        <v>1517.911428571429</v>
      </c>
      <c r="L30" s="7">
        <v>285</v>
      </c>
      <c r="M30" s="4">
        <f t="shared" si="61"/>
        <v>-1232.911428571429</v>
      </c>
      <c r="N30" s="10">
        <f t="shared" si="62"/>
        <v>-0.81224200922696421</v>
      </c>
      <c r="O30" s="3">
        <v>9</v>
      </c>
      <c r="P30" s="3" t="s">
        <v>16</v>
      </c>
      <c r="Q30" s="3"/>
      <c r="R30" s="24">
        <v>119.94232762156568</v>
      </c>
      <c r="S30" s="22">
        <v>127.17058823529412</v>
      </c>
      <c r="T30" s="4">
        <f t="shared" si="45"/>
        <v>7.2282606137284375</v>
      </c>
      <c r="U30" s="5">
        <f t="shared" si="46"/>
        <v>6.0264468407971707E-2</v>
      </c>
      <c r="V30" s="3">
        <v>9</v>
      </c>
      <c r="W30" s="3" t="s">
        <v>16</v>
      </c>
      <c r="X30" s="3"/>
      <c r="Y30" s="7">
        <v>156.18018943057439</v>
      </c>
      <c r="Z30" s="7">
        <v>246.66241258741258</v>
      </c>
      <c r="AA30" s="4">
        <f t="shared" si="47"/>
        <v>90.482223156838188</v>
      </c>
      <c r="AB30" s="5">
        <f t="shared" si="38"/>
        <v>0.57934507242392341</v>
      </c>
      <c r="AC30" s="3">
        <v>9</v>
      </c>
      <c r="AD30" s="3" t="s">
        <v>16</v>
      </c>
      <c r="AE30" s="3"/>
      <c r="AF30" s="22">
        <v>94.832859381247872</v>
      </c>
      <c r="AG30" s="22">
        <v>104.01575574425623</v>
      </c>
      <c r="AH30" s="4">
        <f t="shared" si="48"/>
        <v>9.1828963630083535</v>
      </c>
      <c r="AI30" s="5">
        <f t="shared" si="39"/>
        <v>9.6832431531893345E-2</v>
      </c>
      <c r="AJ30" s="3">
        <v>9</v>
      </c>
      <c r="AK30" s="3" t="s">
        <v>16</v>
      </c>
      <c r="AL30" s="3"/>
      <c r="AM30" s="22">
        <v>28.577148351021691</v>
      </c>
      <c r="AN30" s="22">
        <v>43.182746207005849</v>
      </c>
      <c r="AO30" s="4">
        <f t="shared" si="49"/>
        <v>14.605597855984158</v>
      </c>
      <c r="AP30" s="5">
        <f t="shared" si="40"/>
        <v>0.51109360796183079</v>
      </c>
      <c r="AQ30" s="3">
        <v>9</v>
      </c>
      <c r="AR30" s="3" t="s">
        <v>16</v>
      </c>
      <c r="AS30" s="3"/>
      <c r="AT30" s="24">
        <v>90.213615965849684</v>
      </c>
      <c r="AU30" s="22">
        <v>25.357624654407498</v>
      </c>
      <c r="AV30" s="4">
        <f t="shared" si="50"/>
        <v>-64.855991311442182</v>
      </c>
      <c r="AW30" s="5">
        <f t="shared" si="51"/>
        <v>-0.71891577138414875</v>
      </c>
      <c r="AX30" s="3">
        <v>9</v>
      </c>
      <c r="AY30" s="3" t="s">
        <v>16</v>
      </c>
      <c r="AZ30" s="3"/>
      <c r="BA30" s="24">
        <v>30.570000614974152</v>
      </c>
      <c r="BB30" s="22">
        <v>33.979999999999997</v>
      </c>
      <c r="BC30" s="4">
        <f t="shared" si="52"/>
        <v>3.409999385025845</v>
      </c>
      <c r="BD30" s="5">
        <f t="shared" si="53"/>
        <v>0.11154724620304782</v>
      </c>
      <c r="BE30" s="3">
        <v>9</v>
      </c>
      <c r="BF30" s="3" t="s">
        <v>16</v>
      </c>
      <c r="BG30" s="3"/>
      <c r="BH30" s="24">
        <v>1.52</v>
      </c>
      <c r="BI30" s="22">
        <v>0.84000000000000008</v>
      </c>
      <c r="BJ30" s="4">
        <f t="shared" ref="BJ30:BJ32" si="65">BI30-BH30</f>
        <v>-0.67999999999999994</v>
      </c>
      <c r="BK30" s="5">
        <f t="shared" ref="BK30:BK32" si="66">BJ30/BH30</f>
        <v>-0.44736842105263153</v>
      </c>
      <c r="BL30" s="3">
        <v>9</v>
      </c>
      <c r="BM30" s="3" t="s">
        <v>16</v>
      </c>
      <c r="BN30" s="3"/>
      <c r="BO30" s="24">
        <v>0.20000015617075204</v>
      </c>
      <c r="BP30" s="22">
        <v>0.43999999999999989</v>
      </c>
      <c r="BQ30" s="4">
        <f t="shared" si="56"/>
        <v>0.23999984382924786</v>
      </c>
      <c r="BR30" s="5">
        <f t="shared" si="57"/>
        <v>1.1999982821230686</v>
      </c>
      <c r="BS30" s="3">
        <v>9</v>
      </c>
      <c r="BT30" s="3" t="s">
        <v>16</v>
      </c>
      <c r="BU30" s="3"/>
      <c r="BV30" s="24">
        <v>7.7601010101010122</v>
      </c>
      <c r="BW30" s="22">
        <v>1.802515592445658</v>
      </c>
      <c r="BX30" s="4">
        <f t="shared" si="58"/>
        <v>-5.9575854176553538</v>
      </c>
      <c r="BY30" s="5">
        <f t="shared" si="59"/>
        <v>-0.76772008636235578</v>
      </c>
      <c r="BZ30" s="3">
        <v>9</v>
      </c>
      <c r="CA30" s="3" t="s">
        <v>16</v>
      </c>
      <c r="CB30" s="3"/>
      <c r="CC30" s="11">
        <v>53.724665984013328</v>
      </c>
      <c r="CD30" s="7">
        <v>53.391070124178235</v>
      </c>
      <c r="CE30" s="4">
        <f t="shared" si="60"/>
        <v>-0.33359585983509277</v>
      </c>
      <c r="CF30" s="5">
        <f t="shared" si="41"/>
        <v>-6.2093612631181324E-3</v>
      </c>
      <c r="CG30" s="3">
        <v>9</v>
      </c>
      <c r="CH30" s="3" t="s">
        <v>16</v>
      </c>
      <c r="CI30" s="3"/>
      <c r="CJ30" s="24">
        <v>47.126998664299755</v>
      </c>
      <c r="CK30" s="24">
        <v>48.107851845941937</v>
      </c>
      <c r="CL30" s="4">
        <f t="shared" si="42"/>
        <v>0.98085318164218194</v>
      </c>
      <c r="CM30" s="5">
        <f t="shared" si="43"/>
        <v>2.0812977898913183E-2</v>
      </c>
    </row>
    <row r="31" spans="1:91" x14ac:dyDescent="0.25">
      <c r="A31" s="3">
        <v>10</v>
      </c>
      <c r="B31" s="3" t="s">
        <v>17</v>
      </c>
      <c r="C31" s="3">
        <v>6719</v>
      </c>
      <c r="D31" s="22">
        <v>0.27111355233307488</v>
      </c>
      <c r="E31" s="22">
        <v>0.46722428932876081</v>
      </c>
      <c r="F31" s="23">
        <f t="shared" si="44"/>
        <v>0.19611073699568593</v>
      </c>
      <c r="G31" s="5">
        <f t="shared" si="37"/>
        <v>0.72335276236857127</v>
      </c>
      <c r="H31" s="3">
        <v>10</v>
      </c>
      <c r="I31" s="3" t="s">
        <v>17</v>
      </c>
      <c r="J31" s="3"/>
      <c r="K31" s="11">
        <v>66.27</v>
      </c>
      <c r="L31" s="7">
        <v>104</v>
      </c>
      <c r="M31" s="4">
        <f t="shared" si="61"/>
        <v>37.730000000000004</v>
      </c>
      <c r="N31" s="10">
        <f t="shared" si="62"/>
        <v>0.5693375584729139</v>
      </c>
      <c r="O31" s="3">
        <v>10</v>
      </c>
      <c r="P31" s="3" t="s">
        <v>17</v>
      </c>
      <c r="Q31" s="3"/>
      <c r="R31" s="24">
        <v>110.13807663183331</v>
      </c>
      <c r="S31" s="22">
        <v>82.663430420711975</v>
      </c>
      <c r="T31" s="4">
        <f t="shared" si="45"/>
        <v>-27.474646211121339</v>
      </c>
      <c r="U31" s="5">
        <f t="shared" si="46"/>
        <v>-0.24945638285443161</v>
      </c>
      <c r="V31" s="3">
        <v>10</v>
      </c>
      <c r="W31" s="3" t="s">
        <v>17</v>
      </c>
      <c r="X31" s="3"/>
      <c r="Y31" s="7">
        <v>185.9121375980815</v>
      </c>
      <c r="Z31" s="7">
        <v>174.13988165680473</v>
      </c>
      <c r="AA31" s="4">
        <f t="shared" si="47"/>
        <v>-11.772255941276768</v>
      </c>
      <c r="AB31" s="5">
        <f t="shared" si="38"/>
        <v>-6.3321610376654888E-2</v>
      </c>
      <c r="AC31" s="3">
        <v>10</v>
      </c>
      <c r="AD31" s="3" t="s">
        <v>17</v>
      </c>
      <c r="AE31" s="3"/>
      <c r="AF31" s="22">
        <v>304.10069686565413</v>
      </c>
      <c r="AG31" s="22">
        <v>110.32602941176468</v>
      </c>
      <c r="AH31" s="4">
        <f t="shared" si="48"/>
        <v>-193.77466745388944</v>
      </c>
      <c r="AI31" s="5">
        <f t="shared" si="39"/>
        <v>-0.63720560147053984</v>
      </c>
      <c r="AJ31" s="3">
        <v>10</v>
      </c>
      <c r="AK31" s="3" t="s">
        <v>17</v>
      </c>
      <c r="AL31" s="3"/>
      <c r="AM31" s="22">
        <v>31.133651682594081</v>
      </c>
      <c r="AN31" s="22">
        <v>40.706615146831453</v>
      </c>
      <c r="AO31" s="4">
        <f t="shared" si="49"/>
        <v>9.5729634642373718</v>
      </c>
      <c r="AP31" s="5">
        <f t="shared" si="40"/>
        <v>0.30747962243019944</v>
      </c>
      <c r="AQ31" s="3">
        <v>10</v>
      </c>
      <c r="AR31" s="3" t="s">
        <v>17</v>
      </c>
      <c r="AS31" s="3"/>
      <c r="AT31" s="24">
        <v>126.40280000000003</v>
      </c>
      <c r="AU31" s="22">
        <v>27.222800000000003</v>
      </c>
      <c r="AV31" s="4">
        <f t="shared" si="50"/>
        <v>-99.180000000000021</v>
      </c>
      <c r="AW31" s="5">
        <f t="shared" si="51"/>
        <v>-0.78463451758980018</v>
      </c>
      <c r="AX31" s="3">
        <v>10</v>
      </c>
      <c r="AY31" s="3" t="s">
        <v>17</v>
      </c>
      <c r="AZ31" s="3"/>
      <c r="BA31" s="24">
        <v>61.643333333333338</v>
      </c>
      <c r="BB31" s="22">
        <v>33.979999999999997</v>
      </c>
      <c r="BC31" s="4">
        <f t="shared" si="52"/>
        <v>-27.663333333333341</v>
      </c>
      <c r="BD31" s="5">
        <f t="shared" si="53"/>
        <v>-0.44876439733953399</v>
      </c>
      <c r="BE31" s="3">
        <v>10</v>
      </c>
      <c r="BF31" s="3" t="s">
        <v>17</v>
      </c>
      <c r="BG31" s="3"/>
      <c r="BH31" s="24">
        <v>1.52</v>
      </c>
      <c r="BI31" s="22">
        <v>0.84</v>
      </c>
      <c r="BJ31" s="4">
        <f t="shared" si="65"/>
        <v>-0.68</v>
      </c>
      <c r="BK31" s="5">
        <f t="shared" si="66"/>
        <v>-0.44736842105263158</v>
      </c>
      <c r="BL31" s="3">
        <v>10</v>
      </c>
      <c r="BM31" s="3" t="s">
        <v>17</v>
      </c>
      <c r="BN31" s="3"/>
      <c r="BO31" s="24">
        <v>0.2</v>
      </c>
      <c r="BP31" s="22">
        <v>0.44</v>
      </c>
      <c r="BQ31" s="4">
        <f t="shared" si="56"/>
        <v>0.24</v>
      </c>
      <c r="BR31" s="5">
        <f t="shared" si="57"/>
        <v>1.2</v>
      </c>
      <c r="BS31" s="3">
        <v>10</v>
      </c>
      <c r="BT31" s="3" t="s">
        <v>17</v>
      </c>
      <c r="BU31" s="3"/>
      <c r="BV31" s="24">
        <v>6.9499150141643078</v>
      </c>
      <c r="BW31" s="22">
        <v>9.3528005528134326</v>
      </c>
      <c r="BX31" s="4">
        <f t="shared" si="58"/>
        <v>2.4028855386491248</v>
      </c>
      <c r="BY31" s="5">
        <f t="shared" si="59"/>
        <v>0.34574315423309671</v>
      </c>
      <c r="BZ31" s="3">
        <v>10</v>
      </c>
      <c r="CA31" s="3" t="s">
        <v>17</v>
      </c>
      <c r="CB31" s="3"/>
      <c r="CC31" s="11">
        <v>60.968302503642114</v>
      </c>
      <c r="CD31" s="7">
        <v>64.77884126052065</v>
      </c>
      <c r="CE31" s="4">
        <f t="shared" si="60"/>
        <v>3.810538756878536</v>
      </c>
      <c r="CF31" s="5">
        <f t="shared" si="41"/>
        <v>6.2500325585592653E-2</v>
      </c>
      <c r="CG31" s="3">
        <v>10</v>
      </c>
      <c r="CH31" s="3" t="s">
        <v>17</v>
      </c>
      <c r="CI31" s="3"/>
      <c r="CJ31" s="24">
        <v>42.416612656799785</v>
      </c>
      <c r="CK31" s="24">
        <v>43.329881127825182</v>
      </c>
      <c r="CL31" s="4">
        <f t="shared" si="42"/>
        <v>0.91326847102539688</v>
      </c>
      <c r="CM31" s="5">
        <f t="shared" si="43"/>
        <v>2.1530914748304195E-2</v>
      </c>
    </row>
    <row r="32" spans="1:91" x14ac:dyDescent="0.25">
      <c r="A32" s="3">
        <v>11</v>
      </c>
      <c r="B32" s="3" t="s">
        <v>7</v>
      </c>
      <c r="C32" s="3">
        <v>152</v>
      </c>
      <c r="D32" s="22">
        <v>17.77639459270895</v>
      </c>
      <c r="E32" s="22">
        <v>2.16032894736842</v>
      </c>
      <c r="F32" s="23">
        <f t="shared" si="44"/>
        <v>-15.61606564534053</v>
      </c>
      <c r="G32" s="5">
        <f t="shared" si="37"/>
        <v>-0.87847204132977075</v>
      </c>
      <c r="H32" s="3">
        <v>11</v>
      </c>
      <c r="I32" s="3" t="s">
        <v>7</v>
      </c>
      <c r="J32" s="3"/>
      <c r="K32" s="11">
        <v>2058.6110519891286</v>
      </c>
      <c r="L32" s="7">
        <v>1502.9225203252033</v>
      </c>
      <c r="M32" s="4">
        <f t="shared" si="61"/>
        <v>-555.68853166392523</v>
      </c>
      <c r="N32" s="10">
        <f t="shared" si="62"/>
        <v>-0.26993371629234786</v>
      </c>
      <c r="O32" s="3">
        <v>11</v>
      </c>
      <c r="P32" s="3" t="s">
        <v>7</v>
      </c>
      <c r="Q32" s="3"/>
      <c r="R32" s="24">
        <v>1146.2556810404428</v>
      </c>
      <c r="S32" s="22">
        <v>1415.0675561797752</v>
      </c>
      <c r="T32" s="4">
        <f t="shared" si="45"/>
        <v>268.81187513933241</v>
      </c>
      <c r="U32" s="5">
        <f t="shared" si="46"/>
        <v>0.2345130144919631</v>
      </c>
      <c r="V32" s="3">
        <v>11</v>
      </c>
      <c r="W32" s="3" t="s">
        <v>7</v>
      </c>
      <c r="X32" s="3"/>
      <c r="Y32" s="7">
        <v>1392.1438748678404</v>
      </c>
      <c r="Z32" s="7">
        <v>1400.3386834733892</v>
      </c>
      <c r="AA32" s="4">
        <f t="shared" si="47"/>
        <v>8.1948086055488147</v>
      </c>
      <c r="AB32" s="5">
        <f t="shared" si="38"/>
        <v>5.8864667319868556E-3</v>
      </c>
      <c r="AC32" s="3">
        <v>11</v>
      </c>
      <c r="AD32" s="3" t="s">
        <v>7</v>
      </c>
      <c r="AE32" s="3"/>
      <c r="AF32" s="22">
        <v>918.20688235597345</v>
      </c>
      <c r="AG32" s="22">
        <v>114.44227272727271</v>
      </c>
      <c r="AH32" s="4">
        <f t="shared" si="48"/>
        <v>-803.76460962870078</v>
      </c>
      <c r="AI32" s="5">
        <f t="shared" si="39"/>
        <v>-0.87536330327471312</v>
      </c>
      <c r="AJ32" s="3">
        <v>11</v>
      </c>
      <c r="AK32" s="3" t="s">
        <v>7</v>
      </c>
      <c r="AL32" s="3"/>
      <c r="AM32" s="22">
        <v>283.07421109454674</v>
      </c>
      <c r="AN32" s="22">
        <v>271.0660824022321</v>
      </c>
      <c r="AO32" s="4">
        <f t="shared" si="49"/>
        <v>-12.008128692314642</v>
      </c>
      <c r="AP32" s="5">
        <f t="shared" si="40"/>
        <v>-4.242042624046713E-2</v>
      </c>
      <c r="AQ32" s="3">
        <v>11</v>
      </c>
      <c r="AR32" s="3" t="s">
        <v>7</v>
      </c>
      <c r="AS32" s="3"/>
      <c r="AT32" s="24">
        <v>826.92478889742711</v>
      </c>
      <c r="AU32" s="22">
        <v>843.47428297283022</v>
      </c>
      <c r="AV32" s="4">
        <f t="shared" si="50"/>
        <v>16.549494075403118</v>
      </c>
      <c r="AW32" s="5">
        <f t="shared" si="51"/>
        <v>2.001330023915384E-2</v>
      </c>
      <c r="AX32" s="3">
        <v>11</v>
      </c>
      <c r="AY32" s="3" t="s">
        <v>7</v>
      </c>
      <c r="AZ32" s="3"/>
      <c r="BA32" s="24">
        <v>600.69666666666672</v>
      </c>
      <c r="BB32" s="22">
        <v>339.24333333333334</v>
      </c>
      <c r="BC32" s="4">
        <f t="shared" si="52"/>
        <v>-261.45333333333338</v>
      </c>
      <c r="BD32" s="5">
        <f t="shared" si="53"/>
        <v>-0.43525018173343177</v>
      </c>
      <c r="BE32" s="3">
        <v>11</v>
      </c>
      <c r="BF32" s="3" t="s">
        <v>7</v>
      </c>
      <c r="BG32" s="3"/>
      <c r="BH32" s="24">
        <v>5.7969672230266799E-2</v>
      </c>
      <c r="BI32" s="22">
        <v>4.88</v>
      </c>
      <c r="BJ32" s="4">
        <f t="shared" si="65"/>
        <v>4.8220303277697329</v>
      </c>
      <c r="BK32" s="5">
        <f t="shared" si="66"/>
        <v>83.181949151199134</v>
      </c>
      <c r="BL32" s="3">
        <v>11</v>
      </c>
      <c r="BM32" s="3" t="s">
        <v>7</v>
      </c>
      <c r="BN32" s="3"/>
      <c r="BO32" s="24">
        <v>0.19999999999999973</v>
      </c>
      <c r="BP32" s="22">
        <v>1.2999999999999983</v>
      </c>
      <c r="BQ32" s="4">
        <f t="shared" si="56"/>
        <v>1.0999999999999985</v>
      </c>
      <c r="BR32" s="5">
        <f t="shared" si="57"/>
        <v>5.5</v>
      </c>
      <c r="BS32" s="3">
        <v>11</v>
      </c>
      <c r="BT32" s="3" t="s">
        <v>7</v>
      </c>
      <c r="BU32" s="3"/>
      <c r="BV32" s="24">
        <v>294.18062203628926</v>
      </c>
      <c r="BW32" s="22">
        <v>333.91444444444437</v>
      </c>
      <c r="BX32" s="4">
        <f t="shared" si="58"/>
        <v>39.733822408155106</v>
      </c>
      <c r="BY32" s="5">
        <f t="shared" si="59"/>
        <v>0.13506607652510047</v>
      </c>
      <c r="BZ32" s="3">
        <v>11</v>
      </c>
      <c r="CA32" s="3" t="s">
        <v>7</v>
      </c>
      <c r="CB32" s="3"/>
      <c r="CC32" s="11">
        <v>375.24343223558753</v>
      </c>
      <c r="CD32" s="7">
        <v>412.41540515076321</v>
      </c>
      <c r="CE32" s="4">
        <f t="shared" si="60"/>
        <v>37.171972915175672</v>
      </c>
      <c r="CF32" s="5">
        <f t="shared" si="41"/>
        <v>9.9060955427564004E-2</v>
      </c>
      <c r="CG32" s="3">
        <v>11</v>
      </c>
      <c r="CH32" s="3" t="s">
        <v>7</v>
      </c>
      <c r="CI32" s="3"/>
      <c r="CJ32" s="24">
        <v>418.50592925192012</v>
      </c>
      <c r="CK32" s="24">
        <v>450.5505512164732</v>
      </c>
      <c r="CL32" s="4">
        <f t="shared" si="42"/>
        <v>32.044621964553073</v>
      </c>
      <c r="CM32" s="5">
        <f t="shared" si="43"/>
        <v>7.6569099085006698E-2</v>
      </c>
    </row>
    <row r="33" spans="1:91" s="1" customFormat="1" x14ac:dyDescent="0.25">
      <c r="A33" s="40"/>
      <c r="B33" s="40" t="s">
        <v>18</v>
      </c>
      <c r="C33" s="40"/>
      <c r="D33" s="25">
        <v>2.3318249427201367</v>
      </c>
      <c r="E33" s="25">
        <v>1.7803047076801695</v>
      </c>
      <c r="F33" s="23">
        <f t="shared" si="44"/>
        <v>-0.55152023503996728</v>
      </c>
      <c r="G33" s="5">
        <f t="shared" si="37"/>
        <v>-0.23651871327725144</v>
      </c>
      <c r="H33" s="40"/>
      <c r="I33" s="40" t="s">
        <v>18</v>
      </c>
      <c r="J33" s="40"/>
      <c r="K33" s="49">
        <v>1673.2161844831605</v>
      </c>
      <c r="L33" s="49">
        <v>1228.8925130890052</v>
      </c>
      <c r="M33" s="4">
        <f t="shared" si="61"/>
        <v>-444.32367139415533</v>
      </c>
      <c r="N33" s="5">
        <f t="shared" si="62"/>
        <v>-0.26555066554738255</v>
      </c>
      <c r="O33" s="40"/>
      <c r="P33" s="40" t="s">
        <v>18</v>
      </c>
      <c r="Q33" s="40"/>
      <c r="R33" s="48">
        <v>385.74357456516492</v>
      </c>
      <c r="S33" s="25">
        <v>396.77276331633351</v>
      </c>
      <c r="T33" s="4">
        <f t="shared" si="45"/>
        <v>11.02918875116859</v>
      </c>
      <c r="U33" s="5">
        <f t="shared" si="46"/>
        <v>2.8592021950336839E-2</v>
      </c>
      <c r="V33" s="40"/>
      <c r="W33" s="40" t="s">
        <v>18</v>
      </c>
      <c r="X33" s="40"/>
      <c r="Y33" s="49">
        <v>517.61575075846804</v>
      </c>
      <c r="Z33" s="49">
        <v>531.38280445741486</v>
      </c>
      <c r="AA33" s="4">
        <f t="shared" si="47"/>
        <v>13.767053698946825</v>
      </c>
      <c r="AB33" s="5">
        <f t="shared" si="38"/>
        <v>2.6597053275086411E-2</v>
      </c>
      <c r="AC33" s="40"/>
      <c r="AD33" s="40" t="s">
        <v>18</v>
      </c>
      <c r="AE33" s="40"/>
      <c r="AF33" s="25">
        <v>265.54350102881966</v>
      </c>
      <c r="AG33" s="25">
        <v>163.12449953147996</v>
      </c>
      <c r="AH33" s="4">
        <f t="shared" si="48"/>
        <v>-102.41900149733971</v>
      </c>
      <c r="AI33" s="5">
        <f t="shared" si="39"/>
        <v>-0.38569575644114179</v>
      </c>
      <c r="AJ33" s="40"/>
      <c r="AK33" s="40" t="s">
        <v>18</v>
      </c>
      <c r="AL33" s="40"/>
      <c r="AM33" s="25">
        <v>110.73398215601205</v>
      </c>
      <c r="AN33" s="25">
        <v>103.9833482832268</v>
      </c>
      <c r="AO33" s="4">
        <f t="shared" si="49"/>
        <v>-6.7506338727852437</v>
      </c>
      <c r="AP33" s="5">
        <f t="shared" si="40"/>
        <v>-6.0962621783747832E-2</v>
      </c>
      <c r="AQ33" s="40"/>
      <c r="AR33" s="40" t="s">
        <v>18</v>
      </c>
      <c r="AS33" s="40"/>
      <c r="AT33" s="48">
        <v>640.69395889670341</v>
      </c>
      <c r="AU33" s="25">
        <v>657.81257739054502</v>
      </c>
      <c r="AV33" s="4">
        <f t="shared" si="50"/>
        <v>17.118618493841609</v>
      </c>
      <c r="AW33" s="5">
        <f t="shared" si="51"/>
        <v>2.6718869838136833E-2</v>
      </c>
      <c r="AX33" s="40"/>
      <c r="AY33" s="40" t="s">
        <v>18</v>
      </c>
      <c r="AZ33" s="40"/>
      <c r="BA33" s="48">
        <v>174.37200004099824</v>
      </c>
      <c r="BB33" s="25">
        <v>101.98933333333333</v>
      </c>
      <c r="BC33" s="4">
        <f t="shared" si="52"/>
        <v>-72.38266670766491</v>
      </c>
      <c r="BD33" s="5">
        <f t="shared" si="53"/>
        <v>-0.41510487171476118</v>
      </c>
      <c r="BE33" s="40"/>
      <c r="BF33" s="40" t="s">
        <v>18</v>
      </c>
      <c r="BG33" s="40"/>
      <c r="BH33" s="48">
        <v>22.701345206806327</v>
      </c>
      <c r="BI33" s="25">
        <v>3.9152941176470555</v>
      </c>
      <c r="BJ33" s="4">
        <f t="shared" si="54"/>
        <v>-18.786051089159272</v>
      </c>
      <c r="BK33" s="5">
        <f t="shared" si="55"/>
        <v>-0.82753030351376844</v>
      </c>
      <c r="BL33" s="46"/>
      <c r="BM33" s="46" t="s">
        <v>18</v>
      </c>
      <c r="BN33" s="46"/>
      <c r="BO33" s="48">
        <v>0.6593857467463502</v>
      </c>
      <c r="BP33" s="25">
        <v>0.95058935361216901</v>
      </c>
      <c r="BQ33" s="4">
        <f t="shared" si="56"/>
        <v>0.29120360686581881</v>
      </c>
      <c r="BR33" s="5">
        <f t="shared" si="57"/>
        <v>0.44162860404963805</v>
      </c>
      <c r="BS33" s="40"/>
      <c r="BT33" s="40" t="s">
        <v>18</v>
      </c>
      <c r="BU33" s="40"/>
      <c r="BV33" s="48">
        <v>9.1703171827246095</v>
      </c>
      <c r="BW33" s="25">
        <v>23.989608540302381</v>
      </c>
      <c r="BX33" s="4">
        <f t="shared" si="58"/>
        <v>14.819291357577772</v>
      </c>
      <c r="BY33" s="5">
        <f t="shared" si="59"/>
        <v>1.6160064109336276</v>
      </c>
      <c r="BZ33" s="40"/>
      <c r="CA33" s="40" t="s">
        <v>18</v>
      </c>
      <c r="CB33" s="40"/>
      <c r="CC33" s="49">
        <v>200.43851167215843</v>
      </c>
      <c r="CD33" s="49">
        <v>263.67541357243852</v>
      </c>
      <c r="CE33" s="4">
        <f t="shared" si="60"/>
        <v>63.236901900280088</v>
      </c>
      <c r="CF33" s="5">
        <f t="shared" si="41"/>
        <v>0.31549277318378682</v>
      </c>
      <c r="CG33" s="40"/>
      <c r="CH33" s="40" t="s">
        <v>18</v>
      </c>
      <c r="CI33" s="3"/>
      <c r="CJ33" s="25">
        <v>153.95109182286265</v>
      </c>
      <c r="CK33" s="25">
        <v>191.4775898018413</v>
      </c>
      <c r="CL33" s="4">
        <f t="shared" si="42"/>
        <v>37.526497978978654</v>
      </c>
      <c r="CM33" s="5">
        <f t="shared" si="43"/>
        <v>0.24375597168324692</v>
      </c>
    </row>
    <row r="34" spans="1:91" x14ac:dyDescent="0.25">
      <c r="A34" s="37"/>
      <c r="B34" s="38"/>
      <c r="C34" s="18"/>
      <c r="D34" s="13"/>
      <c r="E34" s="13"/>
      <c r="F34" s="13"/>
      <c r="G34" s="13"/>
      <c r="H34" s="37"/>
      <c r="I34" s="38"/>
      <c r="N34" s="12"/>
      <c r="O34" s="37"/>
      <c r="P34" s="38"/>
      <c r="Q34" s="18"/>
      <c r="R34" s="28"/>
      <c r="S34" s="28"/>
      <c r="T34" s="28"/>
      <c r="U34" s="28"/>
      <c r="V34" s="37"/>
      <c r="W34" s="38"/>
      <c r="X34" s="12"/>
      <c r="AC34" s="37"/>
      <c r="AD34" s="38"/>
      <c r="AJ34" s="37"/>
      <c r="AK34" s="38"/>
      <c r="AQ34" s="37"/>
      <c r="AR34" s="38"/>
      <c r="AX34" s="37"/>
      <c r="AY34" s="38"/>
      <c r="BE34" s="37"/>
      <c r="BF34" s="38"/>
      <c r="BL34" s="37"/>
      <c r="BM34" s="38"/>
      <c r="BS34" s="37"/>
      <c r="BT34" s="38"/>
      <c r="BZ34" s="37"/>
      <c r="CA34" s="38"/>
      <c r="CG34" s="37"/>
      <c r="CH34" s="38"/>
    </row>
    <row r="35" spans="1:91" x14ac:dyDescent="0.25">
      <c r="A35" s="18"/>
      <c r="B35" s="19"/>
      <c r="C35" s="19"/>
      <c r="D35" s="19"/>
      <c r="E35" s="18"/>
      <c r="F35" s="18"/>
      <c r="G35" s="18"/>
      <c r="H35" s="18"/>
      <c r="I35" s="19"/>
      <c r="N35" s="12"/>
      <c r="O35" s="18"/>
      <c r="P35" s="19"/>
      <c r="Q35" s="19"/>
      <c r="R35" s="29"/>
      <c r="S35" s="30"/>
      <c r="T35" s="30"/>
      <c r="U35" s="30"/>
      <c r="V35" s="18"/>
      <c r="W35" s="19"/>
      <c r="X35" s="12"/>
      <c r="AC35" s="18"/>
      <c r="AD35" s="19"/>
      <c r="AJ35" s="18"/>
      <c r="AK35" s="19"/>
      <c r="AQ35" s="18"/>
      <c r="AR35" s="19"/>
      <c r="AX35" s="18"/>
      <c r="AY35" s="19"/>
      <c r="BE35" s="18"/>
      <c r="BF35" s="19"/>
      <c r="BL35" s="18"/>
      <c r="BM35" s="19"/>
      <c r="BS35" s="18"/>
      <c r="BT35" s="19"/>
      <c r="BZ35" s="18"/>
      <c r="CA35" s="19"/>
      <c r="CG35" s="18"/>
      <c r="CH35" s="19"/>
    </row>
    <row r="36" spans="1:91" x14ac:dyDescent="0.25">
      <c r="A36" s="12"/>
      <c r="B36" s="12"/>
      <c r="C36" s="12"/>
      <c r="D36" s="14"/>
      <c r="E36" s="14"/>
      <c r="F36" s="15"/>
      <c r="G36" s="16"/>
      <c r="H36" s="12"/>
      <c r="I36" s="12"/>
      <c r="N36" s="12"/>
      <c r="O36" s="12"/>
      <c r="P36" s="12"/>
      <c r="Q36" s="12"/>
      <c r="R36" s="31"/>
      <c r="S36" s="31"/>
      <c r="T36" s="32"/>
      <c r="U36" s="33"/>
      <c r="V36" s="12"/>
      <c r="W36" s="12"/>
      <c r="X36" s="12"/>
      <c r="AC36" s="12"/>
      <c r="AD36" s="12"/>
      <c r="AJ36" s="12"/>
      <c r="AK36" s="12"/>
      <c r="AQ36" s="12"/>
      <c r="AR36" s="12"/>
      <c r="AX36" s="12"/>
      <c r="AY36" s="12"/>
      <c r="BE36" s="12"/>
      <c r="BF36" s="12"/>
      <c r="BL36" s="12"/>
      <c r="BM36" s="12"/>
      <c r="BS36" s="12"/>
      <c r="BT36" s="12"/>
      <c r="BZ36" s="12"/>
      <c r="CA36" s="12"/>
      <c r="CG36" s="12"/>
      <c r="CH36" s="12"/>
    </row>
    <row r="37" spans="1:91" x14ac:dyDescent="0.25">
      <c r="A37" s="12"/>
      <c r="B37" s="12"/>
      <c r="C37" s="12"/>
      <c r="D37" s="14"/>
      <c r="E37" s="14"/>
      <c r="F37" s="15"/>
      <c r="G37" s="16"/>
      <c r="H37" s="12"/>
      <c r="I37" s="12"/>
      <c r="N37" s="12"/>
      <c r="O37" s="12"/>
      <c r="P37" s="12"/>
      <c r="Q37" s="12"/>
      <c r="R37" s="31"/>
      <c r="S37" s="31"/>
      <c r="T37" s="32"/>
      <c r="U37" s="33"/>
      <c r="V37" s="12"/>
      <c r="W37" s="12"/>
      <c r="X37" s="12"/>
      <c r="AC37" s="12"/>
      <c r="AD37" s="12"/>
      <c r="AJ37" s="12"/>
      <c r="AK37" s="12"/>
      <c r="AQ37" s="12"/>
      <c r="AR37" s="12"/>
      <c r="AX37" s="12"/>
      <c r="AY37" s="12"/>
      <c r="BE37" s="12"/>
      <c r="BF37" s="12"/>
      <c r="BL37" s="12"/>
      <c r="BM37" s="12"/>
      <c r="BS37" s="12"/>
      <c r="BT37" s="12"/>
      <c r="BZ37" s="12"/>
      <c r="CA37" s="12"/>
      <c r="CG37" s="12"/>
      <c r="CH37" s="12"/>
    </row>
    <row r="38" spans="1:91" x14ac:dyDescent="0.25">
      <c r="A38" s="12"/>
      <c r="B38" s="12"/>
      <c r="C38" s="12"/>
      <c r="D38" s="14"/>
      <c r="E38" s="14"/>
      <c r="F38" s="15"/>
      <c r="G38" s="16"/>
      <c r="H38" s="12"/>
      <c r="I38" s="12"/>
      <c r="N38" s="12"/>
      <c r="O38" s="12"/>
      <c r="P38" s="12"/>
      <c r="Q38" s="12"/>
      <c r="R38" s="31"/>
      <c r="S38" s="31"/>
      <c r="T38" s="32"/>
      <c r="U38" s="33"/>
      <c r="V38" s="12"/>
      <c r="W38" s="12"/>
      <c r="X38" s="12"/>
      <c r="AC38" s="12"/>
      <c r="AD38" s="12"/>
      <c r="AJ38" s="12"/>
      <c r="AK38" s="12"/>
      <c r="AQ38" s="12"/>
      <c r="AR38" s="12"/>
      <c r="AX38" s="12"/>
      <c r="AY38" s="12"/>
      <c r="BE38" s="12"/>
      <c r="BF38" s="12"/>
      <c r="BL38" s="12"/>
      <c r="BM38" s="12"/>
      <c r="BS38" s="12"/>
      <c r="BT38" s="12"/>
      <c r="BZ38" s="12"/>
      <c r="CA38" s="12"/>
      <c r="CG38" s="12"/>
      <c r="CH38" s="12"/>
    </row>
    <row r="39" spans="1:91" x14ac:dyDescent="0.25">
      <c r="A39" s="12"/>
      <c r="B39" s="12"/>
      <c r="C39" s="12"/>
      <c r="D39" s="14"/>
      <c r="E39" s="14"/>
      <c r="F39" s="15"/>
      <c r="G39" s="16"/>
      <c r="H39" s="12"/>
      <c r="I39" s="12"/>
      <c r="N39" s="12"/>
      <c r="O39" s="12"/>
      <c r="P39" s="12"/>
      <c r="Q39" s="12"/>
      <c r="R39" s="31"/>
      <c r="S39" s="31"/>
      <c r="T39" s="32"/>
      <c r="U39" s="33"/>
      <c r="V39" s="12"/>
      <c r="W39" s="12"/>
      <c r="X39" s="12"/>
      <c r="AC39" s="12"/>
      <c r="AD39" s="12"/>
      <c r="AJ39" s="12"/>
      <c r="AK39" s="12"/>
      <c r="AQ39" s="12"/>
      <c r="AR39" s="12"/>
      <c r="AX39" s="12"/>
      <c r="AY39" s="12"/>
      <c r="BE39" s="12"/>
      <c r="BF39" s="12"/>
      <c r="BL39" s="12"/>
      <c r="BM39" s="12"/>
      <c r="BS39" s="12"/>
      <c r="BT39" s="12"/>
      <c r="BZ39" s="12"/>
      <c r="CA39" s="12"/>
      <c r="CG39" s="12"/>
      <c r="CH39" s="12"/>
    </row>
    <row r="40" spans="1:91" x14ac:dyDescent="0.25">
      <c r="A40" s="12"/>
      <c r="B40" s="12"/>
      <c r="C40" s="12"/>
      <c r="D40" s="14"/>
      <c r="E40" s="14"/>
      <c r="F40" s="15"/>
      <c r="G40" s="16"/>
      <c r="H40" s="12"/>
      <c r="I40" s="12"/>
      <c r="N40" s="12"/>
      <c r="O40" s="12"/>
      <c r="P40" s="12"/>
      <c r="Q40" s="12"/>
      <c r="R40" s="31"/>
      <c r="S40" s="31"/>
      <c r="T40" s="32"/>
      <c r="U40" s="33"/>
      <c r="V40" s="12"/>
      <c r="W40" s="12"/>
      <c r="X40" s="12"/>
      <c r="AC40" s="12"/>
      <c r="AD40" s="12"/>
      <c r="AJ40" s="12"/>
      <c r="AK40" s="12"/>
      <c r="AQ40" s="12"/>
      <c r="AR40" s="12"/>
      <c r="AX40" s="12"/>
      <c r="AY40" s="12"/>
      <c r="BE40" s="12"/>
      <c r="BF40" s="12"/>
      <c r="BL40" s="12"/>
      <c r="BM40" s="12"/>
      <c r="BS40" s="12"/>
      <c r="BT40" s="12"/>
      <c r="BZ40" s="12"/>
      <c r="CA40" s="12"/>
      <c r="CG40" s="12"/>
      <c r="CH40" s="12"/>
    </row>
    <row r="41" spans="1:91" x14ac:dyDescent="0.25">
      <c r="A41" s="12"/>
      <c r="B41" s="12"/>
      <c r="C41" s="12"/>
      <c r="D41" s="14"/>
      <c r="E41" s="14"/>
      <c r="F41" s="15"/>
      <c r="G41" s="16"/>
      <c r="H41" s="12"/>
      <c r="I41" s="12"/>
      <c r="N41" s="12"/>
      <c r="O41" s="12"/>
      <c r="P41" s="12"/>
      <c r="Q41" s="12"/>
      <c r="R41" s="31"/>
      <c r="S41" s="31"/>
      <c r="T41" s="32"/>
      <c r="U41" s="33"/>
      <c r="V41" s="12"/>
      <c r="W41" s="12"/>
      <c r="X41" s="12"/>
      <c r="AC41" s="12"/>
      <c r="AD41" s="12"/>
      <c r="AJ41" s="12"/>
      <c r="AK41" s="12"/>
      <c r="AQ41" s="12"/>
      <c r="AR41" s="12"/>
      <c r="AX41" s="12"/>
      <c r="AY41" s="12"/>
      <c r="BE41" s="12"/>
      <c r="BF41" s="12"/>
      <c r="BL41" s="12"/>
      <c r="BM41" s="12"/>
      <c r="BS41" s="12"/>
      <c r="BT41" s="12"/>
      <c r="BZ41" s="12"/>
      <c r="CA41" s="12"/>
      <c r="CG41" s="12"/>
      <c r="CH41" s="12"/>
    </row>
    <row r="42" spans="1:91" x14ac:dyDescent="0.25">
      <c r="A42" s="12"/>
      <c r="B42" s="12"/>
      <c r="C42" s="12"/>
      <c r="D42" s="14"/>
      <c r="E42" s="14"/>
      <c r="F42" s="15"/>
      <c r="G42" s="16"/>
      <c r="H42" s="12"/>
      <c r="I42" s="12"/>
      <c r="N42" s="12"/>
      <c r="O42" s="12"/>
      <c r="P42" s="12"/>
      <c r="Q42" s="12"/>
      <c r="R42" s="31"/>
      <c r="S42" s="31"/>
      <c r="T42" s="32"/>
      <c r="U42" s="33"/>
      <c r="V42" s="12"/>
      <c r="W42" s="12"/>
      <c r="X42" s="12"/>
      <c r="AC42" s="12"/>
      <c r="AD42" s="12"/>
      <c r="AJ42" s="12"/>
      <c r="AK42" s="12"/>
      <c r="AQ42" s="12"/>
      <c r="AR42" s="12"/>
      <c r="AX42" s="12"/>
      <c r="AY42" s="12"/>
      <c r="BE42" s="12"/>
      <c r="BF42" s="12"/>
      <c r="BL42" s="12"/>
      <c r="BM42" s="12"/>
      <c r="BS42" s="12"/>
      <c r="BT42" s="12"/>
      <c r="BZ42" s="12"/>
      <c r="CA42" s="12"/>
      <c r="CG42" s="12"/>
      <c r="CH42" s="12"/>
    </row>
    <row r="43" spans="1:91" x14ac:dyDescent="0.25">
      <c r="A43" s="12"/>
      <c r="B43" s="12"/>
      <c r="C43" s="12"/>
      <c r="D43" s="14"/>
      <c r="E43" s="14"/>
      <c r="F43" s="15"/>
      <c r="G43" s="16"/>
      <c r="H43" s="12"/>
      <c r="I43" s="12"/>
      <c r="N43" s="12"/>
      <c r="O43" s="12"/>
      <c r="P43" s="12"/>
      <c r="Q43" s="12"/>
      <c r="R43" s="31"/>
      <c r="S43" s="31"/>
      <c r="T43" s="32"/>
      <c r="U43" s="33"/>
      <c r="V43" s="12"/>
      <c r="W43" s="12"/>
      <c r="X43" s="12"/>
      <c r="AC43" s="12"/>
      <c r="AD43" s="12"/>
      <c r="AJ43" s="12"/>
      <c r="AK43" s="12"/>
      <c r="AQ43" s="12"/>
      <c r="AR43" s="12"/>
      <c r="AX43" s="12"/>
      <c r="AY43" s="12"/>
      <c r="BE43" s="12"/>
      <c r="BF43" s="12"/>
      <c r="BL43" s="12"/>
      <c r="BM43" s="12"/>
      <c r="BS43" s="12"/>
      <c r="BT43" s="12"/>
      <c r="BZ43" s="12"/>
      <c r="CA43" s="12"/>
      <c r="CG43" s="12"/>
      <c r="CH43" s="12"/>
    </row>
    <row r="44" spans="1:91" x14ac:dyDescent="0.25">
      <c r="A44" s="12"/>
      <c r="B44" s="12"/>
      <c r="C44" s="12"/>
      <c r="D44" s="14"/>
      <c r="E44" s="14"/>
      <c r="F44" s="15"/>
      <c r="G44" s="16"/>
      <c r="H44" s="12"/>
      <c r="I44" s="12"/>
      <c r="N44" s="12"/>
      <c r="O44" s="12"/>
      <c r="P44" s="12"/>
      <c r="Q44" s="12"/>
      <c r="R44" s="31"/>
      <c r="S44" s="31"/>
      <c r="T44" s="32"/>
      <c r="U44" s="33"/>
      <c r="V44" s="12"/>
      <c r="W44" s="12"/>
      <c r="X44" s="12"/>
      <c r="AC44" s="12"/>
      <c r="AD44" s="12"/>
      <c r="AJ44" s="12"/>
      <c r="AK44" s="12"/>
      <c r="AQ44" s="12"/>
      <c r="AR44" s="12"/>
      <c r="AX44" s="12"/>
      <c r="AY44" s="12"/>
      <c r="BE44" s="12"/>
      <c r="BF44" s="12"/>
      <c r="BL44" s="12"/>
      <c r="BM44" s="12"/>
      <c r="BS44" s="12"/>
      <c r="BT44" s="12"/>
      <c r="BZ44" s="12"/>
      <c r="CA44" s="12"/>
      <c r="CG44" s="12"/>
      <c r="CH44" s="12"/>
    </row>
    <row r="45" spans="1:91" x14ac:dyDescent="0.25">
      <c r="A45" s="12"/>
      <c r="B45" s="12"/>
      <c r="C45" s="12"/>
      <c r="D45" s="14"/>
      <c r="E45" s="14"/>
      <c r="F45" s="15"/>
      <c r="G45" s="16"/>
      <c r="H45" s="12"/>
      <c r="I45" s="12"/>
      <c r="N45" s="12"/>
      <c r="O45" s="12"/>
      <c r="P45" s="12"/>
      <c r="Q45" s="12"/>
      <c r="R45" s="31"/>
      <c r="S45" s="31"/>
      <c r="T45" s="32"/>
      <c r="U45" s="33"/>
      <c r="V45" s="12"/>
      <c r="W45" s="12"/>
      <c r="X45" s="12"/>
      <c r="AC45" s="12"/>
      <c r="AD45" s="12"/>
      <c r="AJ45" s="12"/>
      <c r="AK45" s="12"/>
      <c r="AQ45" s="12"/>
      <c r="AR45" s="12"/>
      <c r="AX45" s="12"/>
      <c r="AY45" s="12"/>
      <c r="BE45" s="12"/>
      <c r="BF45" s="12"/>
      <c r="BL45" s="12"/>
      <c r="BM45" s="12"/>
      <c r="BS45" s="12"/>
      <c r="BT45" s="12"/>
      <c r="BZ45" s="12"/>
      <c r="CA45" s="12"/>
      <c r="CG45" s="12"/>
      <c r="CH45" s="12"/>
    </row>
    <row r="46" spans="1:91" x14ac:dyDescent="0.25">
      <c r="A46" s="12"/>
      <c r="B46" s="12"/>
      <c r="C46" s="12"/>
      <c r="D46" s="14"/>
      <c r="E46" s="14"/>
      <c r="F46" s="15"/>
      <c r="G46" s="16"/>
      <c r="H46" s="12"/>
      <c r="I46" s="12"/>
      <c r="N46" s="12"/>
      <c r="O46" s="12"/>
      <c r="P46" s="12"/>
      <c r="Q46" s="12"/>
      <c r="R46" s="31"/>
      <c r="S46" s="31"/>
      <c r="T46" s="32"/>
      <c r="U46" s="33"/>
      <c r="V46" s="12"/>
      <c r="W46" s="12"/>
      <c r="X46" s="12"/>
      <c r="AC46" s="12"/>
      <c r="AD46" s="12"/>
      <c r="AJ46" s="12"/>
      <c r="AK46" s="12"/>
      <c r="AQ46" s="12"/>
      <c r="AR46" s="12"/>
      <c r="AX46" s="12"/>
      <c r="AY46" s="12"/>
      <c r="BE46" s="12"/>
      <c r="BF46" s="12"/>
      <c r="BL46" s="12"/>
      <c r="BM46" s="12"/>
      <c r="BS46" s="12"/>
      <c r="BT46" s="12"/>
      <c r="BZ46" s="12"/>
      <c r="CA46" s="12"/>
      <c r="CG46" s="12"/>
      <c r="CH46" s="12"/>
    </row>
    <row r="47" spans="1:91" x14ac:dyDescent="0.25">
      <c r="A47" s="19"/>
      <c r="B47" s="19"/>
      <c r="C47" s="19"/>
      <c r="D47" s="14"/>
      <c r="E47" s="14"/>
      <c r="F47" s="19"/>
      <c r="G47" s="8"/>
      <c r="H47" s="19"/>
      <c r="I47" s="19"/>
      <c r="N47" s="12"/>
      <c r="O47" s="19"/>
      <c r="P47" s="19"/>
      <c r="Q47" s="19"/>
      <c r="R47" s="31"/>
      <c r="S47" s="31"/>
      <c r="T47" s="32"/>
      <c r="U47" s="29"/>
      <c r="V47" s="19"/>
      <c r="W47" s="19"/>
      <c r="X47" s="12"/>
      <c r="AC47" s="19"/>
      <c r="AD47" s="19"/>
      <c r="AJ47" s="19"/>
      <c r="AK47" s="19"/>
      <c r="AQ47" s="19"/>
      <c r="AR47" s="19"/>
      <c r="AX47" s="19"/>
      <c r="AY47" s="19"/>
      <c r="BE47" s="19"/>
      <c r="BF47" s="19"/>
      <c r="BL47" s="19"/>
      <c r="BM47" s="19"/>
      <c r="BS47" s="19"/>
      <c r="BT47" s="19"/>
      <c r="BZ47" s="19"/>
      <c r="CA47" s="19"/>
      <c r="CG47" s="19"/>
      <c r="CH47" s="19"/>
    </row>
    <row r="48" spans="1:91" x14ac:dyDescent="0.25">
      <c r="A48" s="19"/>
      <c r="B48" s="19"/>
      <c r="C48" s="19"/>
      <c r="D48" s="19"/>
      <c r="E48" s="19"/>
      <c r="F48" s="19"/>
      <c r="G48" s="8"/>
      <c r="H48" s="19"/>
      <c r="I48" s="19"/>
      <c r="N48" s="12"/>
      <c r="O48" s="19"/>
      <c r="P48" s="19"/>
      <c r="Q48" s="19"/>
      <c r="R48" s="29"/>
      <c r="S48" s="29"/>
      <c r="T48" s="29"/>
      <c r="U48" s="29"/>
      <c r="V48" s="19"/>
      <c r="W48" s="19"/>
      <c r="X48" s="12"/>
      <c r="AC48" s="19"/>
      <c r="AD48" s="19"/>
      <c r="AJ48" s="19"/>
      <c r="AK48" s="19"/>
      <c r="AQ48" s="19"/>
      <c r="AR48" s="19"/>
      <c r="AX48" s="19"/>
      <c r="AY48" s="19"/>
      <c r="BE48" s="19"/>
      <c r="BF48" s="19"/>
      <c r="BL48" s="19"/>
      <c r="BM48" s="19"/>
      <c r="BS48" s="19"/>
      <c r="BT48" s="19"/>
      <c r="BZ48" s="19"/>
      <c r="CA48" s="19"/>
      <c r="CG48" s="19"/>
      <c r="CH48" s="19"/>
    </row>
    <row r="49" spans="1:86" x14ac:dyDescent="0.25">
      <c r="A49" s="12"/>
      <c r="B49" s="12"/>
      <c r="C49" s="12"/>
      <c r="D49" s="12"/>
      <c r="E49" s="12"/>
      <c r="F49" s="12"/>
      <c r="G49" s="12"/>
      <c r="H49" s="12"/>
      <c r="I49" s="12"/>
      <c r="N49" s="12"/>
      <c r="O49" s="12"/>
      <c r="P49" s="12"/>
      <c r="Q49" s="12"/>
      <c r="R49" s="27"/>
      <c r="S49" s="27"/>
      <c r="T49" s="27"/>
      <c r="U49" s="27"/>
      <c r="V49" s="12"/>
      <c r="W49" s="12"/>
      <c r="X49" s="12"/>
      <c r="AC49" s="12"/>
      <c r="AD49" s="12"/>
      <c r="AJ49" s="12"/>
      <c r="AK49" s="12"/>
      <c r="AQ49" s="12"/>
      <c r="AR49" s="12"/>
      <c r="AX49" s="12"/>
      <c r="AY49" s="12"/>
      <c r="BE49" s="12"/>
      <c r="BF49" s="12"/>
      <c r="BL49" s="12"/>
      <c r="BM49" s="12"/>
      <c r="BS49" s="12"/>
      <c r="BT49" s="12"/>
      <c r="BZ49" s="12"/>
      <c r="CA49" s="12"/>
      <c r="CG49" s="12"/>
      <c r="CH49" s="12"/>
    </row>
    <row r="50" spans="1:86" x14ac:dyDescent="0.25">
      <c r="A50" s="12"/>
      <c r="B50" s="12"/>
      <c r="C50" s="12"/>
      <c r="D50" s="12"/>
      <c r="E50" s="12"/>
      <c r="F50" s="12"/>
      <c r="G50" s="12"/>
      <c r="H50" s="12"/>
      <c r="I50" s="12"/>
      <c r="N50" s="12"/>
      <c r="O50" s="12"/>
      <c r="P50" s="12"/>
      <c r="Q50" s="12"/>
      <c r="R50" s="27"/>
      <c r="S50" s="27"/>
      <c r="T50" s="27"/>
      <c r="U50" s="27"/>
      <c r="V50" s="12"/>
      <c r="W50" s="12"/>
      <c r="X50" s="12"/>
      <c r="AC50" s="12"/>
      <c r="AD50" s="12"/>
      <c r="AJ50" s="12"/>
      <c r="AK50" s="12"/>
      <c r="AQ50" s="12"/>
      <c r="AR50" s="12"/>
      <c r="AX50" s="12"/>
      <c r="AY50" s="12"/>
      <c r="BE50" s="12"/>
      <c r="BF50" s="12"/>
      <c r="BL50" s="12"/>
      <c r="BM50" s="12"/>
      <c r="BS50" s="12"/>
      <c r="BT50" s="12"/>
      <c r="BZ50" s="12"/>
      <c r="CA50" s="12"/>
      <c r="CG50" s="12"/>
      <c r="CH50" s="12"/>
    </row>
  </sheetData>
  <mergeCells count="39">
    <mergeCell ref="BL3:BL4"/>
    <mergeCell ref="BM3:BM4"/>
    <mergeCell ref="BN3:BR3"/>
    <mergeCell ref="AE3:AI3"/>
    <mergeCell ref="A3:A4"/>
    <mergeCell ref="B3:B4"/>
    <mergeCell ref="C3:G3"/>
    <mergeCell ref="H3:H4"/>
    <mergeCell ref="I3:I4"/>
    <mergeCell ref="J3:N3"/>
    <mergeCell ref="O3:O4"/>
    <mergeCell ref="P3:P4"/>
    <mergeCell ref="Q3:U3"/>
    <mergeCell ref="V3:V4"/>
    <mergeCell ref="W3:W4"/>
    <mergeCell ref="X3:AB3"/>
    <mergeCell ref="AC3:AC4"/>
    <mergeCell ref="AD3:AD4"/>
    <mergeCell ref="BG3:BK3"/>
    <mergeCell ref="AJ3:AJ4"/>
    <mergeCell ref="AK3:AK4"/>
    <mergeCell ref="AL3:AP3"/>
    <mergeCell ref="AQ3:AQ4"/>
    <mergeCell ref="AR3:AR4"/>
    <mergeCell ref="AS3:AW3"/>
    <mergeCell ref="AX3:AX4"/>
    <mergeCell ref="AY3:AY4"/>
    <mergeCell ref="AZ3:BD3"/>
    <mergeCell ref="BE3:BE4"/>
    <mergeCell ref="BF3:BF4"/>
    <mergeCell ref="CI3:CM3"/>
    <mergeCell ref="CG3:CG4"/>
    <mergeCell ref="CH3:CH4"/>
    <mergeCell ref="BS3:BS4"/>
    <mergeCell ref="BT3:BT4"/>
    <mergeCell ref="BU3:BY3"/>
    <mergeCell ref="BZ3:BZ4"/>
    <mergeCell ref="CA3:CA4"/>
    <mergeCell ref="CB3:CF3"/>
  </mergeCells>
  <pageMargins left="0.70866141732283472" right="0.70866141732283472" top="0.19685039370078741" bottom="0.19685039370078741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D174E-9F53-414B-AD00-743DCEA32147}">
  <dimension ref="A1:G44"/>
  <sheetViews>
    <sheetView topLeftCell="A22" workbookViewId="0">
      <selection activeCell="J39" sqref="J39"/>
    </sheetView>
  </sheetViews>
  <sheetFormatPr defaultRowHeight="15" x14ac:dyDescent="0.25"/>
  <cols>
    <col min="1" max="1" width="4.7109375" customWidth="1"/>
    <col min="2" max="2" width="15.7109375" style="56" customWidth="1"/>
    <col min="3" max="3" width="10.7109375" customWidth="1"/>
    <col min="4" max="6" width="18.7109375" customWidth="1"/>
    <col min="7" max="7" width="9.7109375" customWidth="1"/>
  </cols>
  <sheetData>
    <row r="1" spans="1:7" x14ac:dyDescent="0.25">
      <c r="A1" s="63" t="s">
        <v>0</v>
      </c>
      <c r="B1" s="63" t="s">
        <v>76</v>
      </c>
      <c r="C1" s="70" t="s">
        <v>75</v>
      </c>
      <c r="D1" s="70"/>
      <c r="E1" s="70"/>
      <c r="F1" s="70"/>
      <c r="G1" s="70"/>
    </row>
    <row r="2" spans="1:7" ht="66" customHeight="1" x14ac:dyDescent="0.25">
      <c r="A2" s="64"/>
      <c r="B2" s="64"/>
      <c r="C2" s="52" t="s">
        <v>68</v>
      </c>
      <c r="D2" s="2" t="s">
        <v>69</v>
      </c>
      <c r="E2" s="2" t="s">
        <v>70</v>
      </c>
      <c r="F2" s="2" t="s">
        <v>32</v>
      </c>
      <c r="G2" s="2" t="s">
        <v>71</v>
      </c>
    </row>
    <row r="3" spans="1:7" x14ac:dyDescent="0.25">
      <c r="A3" s="51">
        <v>1</v>
      </c>
      <c r="B3" s="51">
        <v>2</v>
      </c>
      <c r="C3" s="50">
        <v>3</v>
      </c>
      <c r="D3" s="50">
        <v>4</v>
      </c>
      <c r="E3" s="52">
        <v>5</v>
      </c>
      <c r="F3" s="52">
        <v>6</v>
      </c>
      <c r="G3" s="52">
        <v>7</v>
      </c>
    </row>
    <row r="4" spans="1:7" s="54" customFormat="1" ht="20.100000000000001" customHeight="1" x14ac:dyDescent="0.25">
      <c r="A4" s="53">
        <v>1</v>
      </c>
      <c r="B4" s="71" t="s">
        <v>20</v>
      </c>
      <c r="C4" s="72"/>
      <c r="D4" s="72"/>
      <c r="E4" s="72"/>
      <c r="F4" s="72"/>
      <c r="G4" s="73"/>
    </row>
    <row r="5" spans="1:7" x14ac:dyDescent="0.25">
      <c r="A5" s="3"/>
      <c r="B5" s="55" t="s">
        <v>72</v>
      </c>
      <c r="C5" s="47" t="s">
        <v>73</v>
      </c>
      <c r="D5" s="24">
        <v>2.3318249427201367</v>
      </c>
      <c r="E5" s="24">
        <v>1.7803047076801695</v>
      </c>
      <c r="F5" s="24">
        <f>E5-D5</f>
        <v>-0.55152023503996728</v>
      </c>
      <c r="G5" s="60">
        <f>F5/D5</f>
        <v>-0.23651871327725144</v>
      </c>
    </row>
    <row r="6" spans="1:7" x14ac:dyDescent="0.25">
      <c r="A6" s="3"/>
      <c r="B6" s="55" t="s">
        <v>74</v>
      </c>
      <c r="C6" s="47">
        <v>49796</v>
      </c>
      <c r="D6" s="24">
        <v>14706131742.423576</v>
      </c>
      <c r="E6" s="24">
        <v>19578866006.970562</v>
      </c>
      <c r="F6" s="24">
        <f>E6-D6</f>
        <v>4872734264.5469856</v>
      </c>
      <c r="G6" s="61">
        <f>F6/D6</f>
        <v>0.33134031095956695</v>
      </c>
    </row>
    <row r="7" spans="1:7" s="54" customFormat="1" ht="20.100000000000001" customHeight="1" x14ac:dyDescent="0.25">
      <c r="A7" s="53">
        <v>2</v>
      </c>
      <c r="B7" s="71" t="s">
        <v>21</v>
      </c>
      <c r="C7" s="72"/>
      <c r="D7" s="72"/>
      <c r="E7" s="72"/>
      <c r="F7" s="72"/>
      <c r="G7" s="73"/>
    </row>
    <row r="8" spans="1:7" x14ac:dyDescent="0.25">
      <c r="A8" s="3"/>
      <c r="B8" s="55" t="s">
        <v>72</v>
      </c>
      <c r="C8" s="47" t="s">
        <v>73</v>
      </c>
      <c r="D8" s="24">
        <v>1673.2161844831605</v>
      </c>
      <c r="E8" s="24">
        <v>1228.8925130890052</v>
      </c>
      <c r="F8" s="24">
        <f>E8-D8</f>
        <v>-444.32367139415533</v>
      </c>
      <c r="G8" s="60">
        <f>F8/D8</f>
        <v>-0.26555066554738255</v>
      </c>
    </row>
    <row r="9" spans="1:7" x14ac:dyDescent="0.25">
      <c r="A9" s="3"/>
      <c r="B9" s="55" t="s">
        <v>74</v>
      </c>
      <c r="C9" s="47">
        <v>191</v>
      </c>
      <c r="D9" s="24">
        <v>1358267984.8800008</v>
      </c>
      <c r="E9" s="24">
        <v>950773836.87</v>
      </c>
      <c r="F9" s="24">
        <f>E9-D9</f>
        <v>-407494148.01000082</v>
      </c>
      <c r="G9" s="61">
        <f>F9/D9</f>
        <v>-0.30001012506085223</v>
      </c>
    </row>
    <row r="10" spans="1:7" s="54" customFormat="1" ht="20.100000000000001" customHeight="1" x14ac:dyDescent="0.25">
      <c r="A10" s="53">
        <v>3</v>
      </c>
      <c r="B10" s="71" t="s">
        <v>22</v>
      </c>
      <c r="C10" s="72"/>
      <c r="D10" s="72"/>
      <c r="E10" s="72"/>
      <c r="F10" s="72"/>
      <c r="G10" s="73"/>
    </row>
    <row r="11" spans="1:7" x14ac:dyDescent="0.25">
      <c r="A11" s="3"/>
      <c r="B11" s="55" t="s">
        <v>72</v>
      </c>
      <c r="C11" s="47" t="s">
        <v>73</v>
      </c>
      <c r="D11" s="24">
        <v>385.74357456516492</v>
      </c>
      <c r="E11" s="24">
        <v>396.77276331633351</v>
      </c>
      <c r="F11" s="24">
        <f>E11-D11</f>
        <v>11.02918875116859</v>
      </c>
      <c r="G11" s="60">
        <f>F11/D11</f>
        <v>2.8592021950336839E-2</v>
      </c>
    </row>
    <row r="12" spans="1:7" x14ac:dyDescent="0.25">
      <c r="A12" s="3"/>
      <c r="B12" s="55" t="s">
        <v>74</v>
      </c>
      <c r="C12" s="47">
        <v>2684</v>
      </c>
      <c r="D12" s="24">
        <v>5101214768.8300028</v>
      </c>
      <c r="E12" s="24">
        <v>6542550931.6455622</v>
      </c>
      <c r="F12" s="24">
        <f>E12-D12</f>
        <v>1441336162.8155594</v>
      </c>
      <c r="G12" s="61">
        <f>F12/D12</f>
        <v>0.28254763387390947</v>
      </c>
    </row>
    <row r="13" spans="1:7" s="54" customFormat="1" ht="20.100000000000001" customHeight="1" x14ac:dyDescent="0.25">
      <c r="A13" s="53">
        <v>4</v>
      </c>
      <c r="B13" s="71" t="s">
        <v>23</v>
      </c>
      <c r="C13" s="72"/>
      <c r="D13" s="72"/>
      <c r="E13" s="72"/>
      <c r="F13" s="72"/>
      <c r="G13" s="73"/>
    </row>
    <row r="14" spans="1:7" x14ac:dyDescent="0.25">
      <c r="A14" s="3"/>
      <c r="B14" s="55" t="s">
        <v>72</v>
      </c>
      <c r="C14" s="47" t="s">
        <v>73</v>
      </c>
      <c r="D14" s="24">
        <v>517.61575075846804</v>
      </c>
      <c r="E14" s="24">
        <v>531.38281176345117</v>
      </c>
      <c r="F14" s="24">
        <f>E14-D14</f>
        <v>13.767061004983134</v>
      </c>
      <c r="G14" s="60">
        <f>F14/D14</f>
        <v>2.6597067389873875E-2</v>
      </c>
    </row>
    <row r="15" spans="1:7" x14ac:dyDescent="0.25">
      <c r="A15" s="3"/>
      <c r="B15" s="55" t="s">
        <v>74</v>
      </c>
      <c r="C15" s="47">
        <v>3769</v>
      </c>
      <c r="D15" s="24">
        <v>2101845541.3799918</v>
      </c>
      <c r="E15" s="24">
        <v>2704573131.4399776</v>
      </c>
      <c r="F15" s="24">
        <f>E15-D15</f>
        <v>602727590.05998588</v>
      </c>
      <c r="G15" s="61">
        <f>F15/D15</f>
        <v>0.2867611240663564</v>
      </c>
    </row>
    <row r="16" spans="1:7" s="54" customFormat="1" ht="20.100000000000001" customHeight="1" x14ac:dyDescent="0.25">
      <c r="A16" s="53">
        <v>5</v>
      </c>
      <c r="B16" s="71" t="s">
        <v>24</v>
      </c>
      <c r="C16" s="72"/>
      <c r="D16" s="72"/>
      <c r="E16" s="72"/>
      <c r="F16" s="72"/>
      <c r="G16" s="73"/>
    </row>
    <row r="17" spans="1:7" x14ac:dyDescent="0.25">
      <c r="A17" s="3"/>
      <c r="B17" s="55" t="s">
        <v>72</v>
      </c>
      <c r="C17" s="47" t="s">
        <v>73</v>
      </c>
      <c r="D17" s="24">
        <v>265.54350102881966</v>
      </c>
      <c r="E17" s="24">
        <v>163.12449953147996</v>
      </c>
      <c r="F17" s="24">
        <f>E17-D17</f>
        <v>-102.41900149733971</v>
      </c>
      <c r="G17" s="60">
        <f>F17/D17</f>
        <v>-0.38569575644114179</v>
      </c>
    </row>
    <row r="18" spans="1:7" x14ac:dyDescent="0.25">
      <c r="A18" s="3"/>
      <c r="B18" s="55" t="s">
        <v>74</v>
      </c>
      <c r="C18" s="47">
        <v>1993</v>
      </c>
      <c r="D18" s="24">
        <v>7941963755.3499947</v>
      </c>
      <c r="E18" s="24">
        <v>15592578892.496403</v>
      </c>
      <c r="F18" s="24">
        <f>E18-D18</f>
        <v>7650615137.1464081</v>
      </c>
      <c r="G18" s="61">
        <f>F18/D18</f>
        <v>0.96331529239134039</v>
      </c>
    </row>
    <row r="19" spans="1:7" s="54" customFormat="1" ht="20.100000000000001" customHeight="1" x14ac:dyDescent="0.25">
      <c r="A19" s="53">
        <v>6</v>
      </c>
      <c r="B19" s="71" t="s">
        <v>25</v>
      </c>
      <c r="C19" s="72"/>
      <c r="D19" s="72"/>
      <c r="E19" s="72"/>
      <c r="F19" s="72"/>
      <c r="G19" s="73"/>
    </row>
    <row r="20" spans="1:7" x14ac:dyDescent="0.25">
      <c r="A20" s="3"/>
      <c r="B20" s="55" t="s">
        <v>72</v>
      </c>
      <c r="C20" s="47" t="s">
        <v>73</v>
      </c>
      <c r="D20" s="24">
        <v>110.73398215601205</v>
      </c>
      <c r="E20" s="24">
        <v>103.9833482832268</v>
      </c>
      <c r="F20" s="24">
        <f>E20-D20</f>
        <v>-6.7506338727852437</v>
      </c>
      <c r="G20" s="60">
        <f>F20/D20</f>
        <v>-6.0962621783747832E-2</v>
      </c>
    </row>
    <row r="21" spans="1:7" x14ac:dyDescent="0.25">
      <c r="A21" s="3"/>
      <c r="B21" s="55" t="s">
        <v>74</v>
      </c>
      <c r="C21" s="47">
        <v>8746</v>
      </c>
      <c r="D21" s="24">
        <v>5004232533.5280094</v>
      </c>
      <c r="E21" s="24">
        <v>7123558720.5374794</v>
      </c>
      <c r="F21" s="24">
        <f>E21-D21</f>
        <v>2119326187.00947</v>
      </c>
      <c r="G21" s="61">
        <f>F21/D21</f>
        <v>0.42350673610990941</v>
      </c>
    </row>
    <row r="22" spans="1:7" ht="20.100000000000001" customHeight="1" x14ac:dyDescent="0.25">
      <c r="A22" s="53">
        <v>7</v>
      </c>
      <c r="B22" s="71" t="s">
        <v>26</v>
      </c>
      <c r="C22" s="72"/>
      <c r="D22" s="72"/>
      <c r="E22" s="72"/>
      <c r="F22" s="72"/>
      <c r="G22" s="73"/>
    </row>
    <row r="23" spans="1:7" x14ac:dyDescent="0.25">
      <c r="A23" s="3"/>
      <c r="B23" s="55" t="s">
        <v>72</v>
      </c>
      <c r="C23" s="47" t="s">
        <v>73</v>
      </c>
      <c r="D23" s="24">
        <v>640.69395889670341</v>
      </c>
      <c r="E23" s="24">
        <v>657.81257739054502</v>
      </c>
      <c r="F23" s="24">
        <f>E23-D23</f>
        <v>17.118618493841609</v>
      </c>
      <c r="G23" s="60">
        <f>F23/D23</f>
        <v>2.6718869838136833E-2</v>
      </c>
    </row>
    <row r="24" spans="1:7" x14ac:dyDescent="0.25">
      <c r="A24" s="3"/>
      <c r="B24" s="55" t="s">
        <v>74</v>
      </c>
      <c r="C24" s="47">
        <v>1414</v>
      </c>
      <c r="D24" s="24">
        <v>479781745.86999977</v>
      </c>
      <c r="E24" s="24">
        <v>489796251.72999984</v>
      </c>
      <c r="F24" s="24">
        <f>E24-D24</f>
        <v>10014505.860000074</v>
      </c>
      <c r="G24" s="61">
        <f>F24/D24</f>
        <v>2.0873044767137878E-2</v>
      </c>
    </row>
    <row r="25" spans="1:7" ht="20.100000000000001" customHeight="1" x14ac:dyDescent="0.25">
      <c r="A25" s="53">
        <v>8</v>
      </c>
      <c r="B25" s="71" t="s">
        <v>27</v>
      </c>
      <c r="C25" s="72"/>
      <c r="D25" s="72"/>
      <c r="E25" s="72"/>
      <c r="F25" s="72"/>
      <c r="G25" s="73"/>
    </row>
    <row r="26" spans="1:7" x14ac:dyDescent="0.25">
      <c r="A26" s="3"/>
      <c r="B26" s="55" t="s">
        <v>72</v>
      </c>
      <c r="C26" s="47" t="s">
        <v>73</v>
      </c>
      <c r="D26" s="24">
        <v>174.37200004099824</v>
      </c>
      <c r="E26" s="24">
        <v>101.98845070328454</v>
      </c>
      <c r="F26" s="24">
        <f>E26-D26</f>
        <v>-72.383549337713703</v>
      </c>
      <c r="G26" s="60">
        <f>F26/D26</f>
        <v>-0.41510993347954328</v>
      </c>
    </row>
    <row r="27" spans="1:7" x14ac:dyDescent="0.25">
      <c r="A27" s="3"/>
      <c r="B27" s="55" t="s">
        <v>74</v>
      </c>
      <c r="C27" s="47">
        <v>15</v>
      </c>
      <c r="D27" s="24">
        <v>46340732.109999992</v>
      </c>
      <c r="E27" s="24">
        <v>26228283.669999998</v>
      </c>
      <c r="F27" s="24">
        <f>E27-D27</f>
        <v>-20112448.439999994</v>
      </c>
      <c r="G27" s="61">
        <f>F27/D27</f>
        <v>-0.43401231539153595</v>
      </c>
    </row>
    <row r="28" spans="1:7" ht="20.100000000000001" customHeight="1" x14ac:dyDescent="0.25">
      <c r="A28" s="53">
        <v>9</v>
      </c>
      <c r="B28" s="71" t="s">
        <v>28</v>
      </c>
      <c r="C28" s="72"/>
      <c r="D28" s="72"/>
      <c r="E28" s="72"/>
      <c r="F28" s="72"/>
      <c r="G28" s="73"/>
    </row>
    <row r="29" spans="1:7" x14ac:dyDescent="0.25">
      <c r="A29" s="3"/>
      <c r="B29" s="55" t="s">
        <v>72</v>
      </c>
      <c r="C29" s="47" t="s">
        <v>73</v>
      </c>
      <c r="D29" s="24">
        <v>22.701345206806327</v>
      </c>
      <c r="E29" s="24">
        <v>3.9152941176470555</v>
      </c>
      <c r="F29" s="24">
        <f>E29-D29</f>
        <v>-18.786051089159272</v>
      </c>
      <c r="G29" s="60">
        <f>F29/D29</f>
        <v>-0.82753030351376844</v>
      </c>
    </row>
    <row r="30" spans="1:7" x14ac:dyDescent="0.25">
      <c r="A30" s="3"/>
      <c r="B30" s="55" t="s">
        <v>74</v>
      </c>
      <c r="C30" s="47">
        <v>68</v>
      </c>
      <c r="D30" s="24">
        <v>17380961663.23</v>
      </c>
      <c r="E30" s="24">
        <v>15168808505.119999</v>
      </c>
      <c r="F30" s="24">
        <f>E30-D30</f>
        <v>-2212153158.1100006</v>
      </c>
      <c r="G30" s="61">
        <f>F30/D30</f>
        <v>-0.1272744972903245</v>
      </c>
    </row>
    <row r="31" spans="1:7" ht="20.100000000000001" customHeight="1" x14ac:dyDescent="0.25">
      <c r="A31" s="53">
        <v>10</v>
      </c>
      <c r="B31" s="71" t="s">
        <v>64</v>
      </c>
      <c r="C31" s="72"/>
      <c r="D31" s="72"/>
      <c r="E31" s="72"/>
      <c r="F31" s="72"/>
      <c r="G31" s="73"/>
    </row>
    <row r="32" spans="1:7" x14ac:dyDescent="0.25">
      <c r="A32" s="3"/>
      <c r="B32" s="55" t="s">
        <v>72</v>
      </c>
      <c r="C32" s="47" t="s">
        <v>73</v>
      </c>
      <c r="D32" s="24">
        <v>0.6593857467463502</v>
      </c>
      <c r="E32" s="24">
        <v>0.95058935361216901</v>
      </c>
      <c r="F32" s="24">
        <f>E32-D32</f>
        <v>0.29120360686581881</v>
      </c>
      <c r="G32" s="60">
        <f>F32/D32</f>
        <v>0.44162860404963805</v>
      </c>
    </row>
    <row r="33" spans="1:7" x14ac:dyDescent="0.25">
      <c r="A33" s="3"/>
      <c r="B33" s="55" t="s">
        <v>74</v>
      </c>
      <c r="C33" s="47">
        <v>504</v>
      </c>
      <c r="D33" s="24">
        <v>9870021956.760004</v>
      </c>
      <c r="E33" s="24">
        <v>32124870818.639984</v>
      </c>
      <c r="F33" s="24">
        <f>E33-D33</f>
        <v>22254848861.879982</v>
      </c>
      <c r="G33" s="61">
        <f>F33/D33</f>
        <v>2.2547922344425562</v>
      </c>
    </row>
    <row r="34" spans="1:7" ht="20.100000000000001" customHeight="1" x14ac:dyDescent="0.25">
      <c r="A34" s="53">
        <v>11</v>
      </c>
      <c r="B34" s="71" t="s">
        <v>29</v>
      </c>
      <c r="C34" s="72"/>
      <c r="D34" s="72"/>
      <c r="E34" s="72"/>
      <c r="F34" s="72"/>
      <c r="G34" s="73"/>
    </row>
    <row r="35" spans="1:7" x14ac:dyDescent="0.25">
      <c r="A35" s="3"/>
      <c r="B35" s="55" t="s">
        <v>72</v>
      </c>
      <c r="C35" s="47" t="s">
        <v>73</v>
      </c>
      <c r="D35" s="24">
        <v>9.1703171827246095</v>
      </c>
      <c r="E35" s="24">
        <v>23.989608540302381</v>
      </c>
      <c r="F35" s="24">
        <f>E35-D35</f>
        <v>14.819291357577772</v>
      </c>
      <c r="G35" s="60">
        <f>F35/D35</f>
        <v>1.6160064109336276</v>
      </c>
    </row>
    <row r="36" spans="1:7" x14ac:dyDescent="0.25">
      <c r="A36" s="3"/>
      <c r="B36" s="55" t="s">
        <v>74</v>
      </c>
      <c r="C36" s="47">
        <v>3419</v>
      </c>
      <c r="D36" s="24">
        <v>659829409.11000001</v>
      </c>
      <c r="E36" s="24">
        <v>67755203206.209808</v>
      </c>
      <c r="F36" s="24">
        <f>E36-D36</f>
        <v>67095373797.099808</v>
      </c>
      <c r="G36" s="61">
        <f>F36/D36</f>
        <v>101.68594013958895</v>
      </c>
    </row>
    <row r="37" spans="1:7" s="54" customFormat="1" ht="20.100000000000001" customHeight="1" x14ac:dyDescent="0.25">
      <c r="A37" s="53">
        <v>12</v>
      </c>
      <c r="B37" s="71" t="s">
        <v>30</v>
      </c>
      <c r="C37" s="72"/>
      <c r="D37" s="72"/>
      <c r="E37" s="72"/>
      <c r="F37" s="72"/>
      <c r="G37" s="73"/>
    </row>
    <row r="38" spans="1:7" x14ac:dyDescent="0.25">
      <c r="A38" s="3"/>
      <c r="B38" s="55" t="s">
        <v>72</v>
      </c>
      <c r="C38" s="47" t="s">
        <v>73</v>
      </c>
      <c r="D38" s="24">
        <v>200.43851167215843</v>
      </c>
      <c r="E38" s="24">
        <v>263.67541357243852</v>
      </c>
      <c r="F38" s="24">
        <f>E38-D38</f>
        <v>63.236901900280088</v>
      </c>
      <c r="G38" s="60">
        <f>F38/D38</f>
        <v>0.31549277318378682</v>
      </c>
    </row>
    <row r="39" spans="1:7" x14ac:dyDescent="0.25">
      <c r="A39" s="3"/>
      <c r="B39" s="55" t="s">
        <v>74</v>
      </c>
      <c r="C39" s="47">
        <v>114574</v>
      </c>
      <c r="D39" s="24">
        <v>37058344190.066101</v>
      </c>
      <c r="E39" s="24">
        <v>48171131127.013557</v>
      </c>
      <c r="F39" s="24">
        <f>E39-D39</f>
        <v>11112786936.947456</v>
      </c>
      <c r="G39" s="61">
        <f>F39/D39</f>
        <v>0.29987273257412189</v>
      </c>
    </row>
    <row r="40" spans="1:7" x14ac:dyDescent="0.25">
      <c r="A40" s="53"/>
      <c r="B40" s="71" t="s">
        <v>18</v>
      </c>
      <c r="C40" s="72"/>
      <c r="D40" s="72"/>
      <c r="E40" s="72"/>
      <c r="F40" s="72"/>
      <c r="G40" s="73"/>
    </row>
    <row r="41" spans="1:7" x14ac:dyDescent="0.25">
      <c r="A41" s="3"/>
      <c r="B41" s="55" t="s">
        <v>72</v>
      </c>
      <c r="C41" s="47" t="s">
        <v>73</v>
      </c>
      <c r="D41" s="24">
        <v>153.95109182286265</v>
      </c>
      <c r="E41" s="24">
        <v>191.4775898018413</v>
      </c>
      <c r="F41" s="24">
        <f>E41-D41</f>
        <v>37.526497978978654</v>
      </c>
      <c r="G41" s="60">
        <f>F41/D41</f>
        <v>0.24375597168324692</v>
      </c>
    </row>
    <row r="42" spans="1:7" x14ac:dyDescent="0.25">
      <c r="A42" s="3"/>
      <c r="B42" s="55" t="s">
        <v>74</v>
      </c>
      <c r="C42" s="47">
        <v>187173</v>
      </c>
      <c r="D42" s="24">
        <v>101708936023.5372</v>
      </c>
      <c r="E42" s="24">
        <v>216228939712.34305</v>
      </c>
      <c r="F42" s="24">
        <f>E42-D42</f>
        <v>114520003688.80585</v>
      </c>
      <c r="G42" s="61">
        <f>F42/D42</f>
        <v>1.125958132747588</v>
      </c>
    </row>
    <row r="43" spans="1:7" x14ac:dyDescent="0.25">
      <c r="C43" s="57"/>
      <c r="D43" s="57"/>
      <c r="E43" s="57"/>
      <c r="F43" s="57"/>
    </row>
    <row r="44" spans="1:7" x14ac:dyDescent="0.25">
      <c r="D44" s="58"/>
    </row>
  </sheetData>
  <mergeCells count="16">
    <mergeCell ref="B10:G10"/>
    <mergeCell ref="A1:A2"/>
    <mergeCell ref="B1:B2"/>
    <mergeCell ref="C1:G1"/>
    <mergeCell ref="B4:G4"/>
    <mergeCell ref="B7:G7"/>
    <mergeCell ref="B31:G31"/>
    <mergeCell ref="B34:G34"/>
    <mergeCell ref="B37:G37"/>
    <mergeCell ref="B40:G40"/>
    <mergeCell ref="B13:G13"/>
    <mergeCell ref="B16:G16"/>
    <mergeCell ref="B19:G19"/>
    <mergeCell ref="B22:G22"/>
    <mergeCell ref="B25:G25"/>
    <mergeCell ref="B28:G28"/>
  </mergeCells>
  <pageMargins left="0.31496062992125984" right="0.11811023622047245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Анализ КС ЗУ</vt:lpstr>
      <vt:lpstr>Сводная по сегментам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 Владимирович</dc:creator>
  <cp:lastModifiedBy>Андрей Владимирович</cp:lastModifiedBy>
  <cp:lastPrinted>2022-08-17T02:21:06Z</cp:lastPrinted>
  <dcterms:created xsi:type="dcterms:W3CDTF">2021-07-07T10:23:41Z</dcterms:created>
  <dcterms:modified xsi:type="dcterms:W3CDTF">2022-08-18T04:27:18Z</dcterms:modified>
</cp:coreProperties>
</file>